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6440"/>
  </bookViews>
  <sheets>
    <sheet name="גיליון1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T17" i="1" l="1"/>
  <c r="V17" i="1"/>
  <c r="D17" i="1"/>
  <c r="F17" i="1"/>
  <c r="H17" i="1"/>
  <c r="J17" i="1"/>
  <c r="L17" i="1"/>
  <c r="N17" i="1"/>
  <c r="P17" i="1"/>
  <c r="V28" i="1" l="1"/>
  <c r="T28" i="1"/>
  <c r="R28" i="1"/>
  <c r="P28" i="1"/>
  <c r="N28" i="1"/>
  <c r="L28" i="1"/>
  <c r="J28" i="1"/>
  <c r="H28" i="1"/>
  <c r="F28" i="1"/>
  <c r="D28" i="1"/>
  <c r="V15" i="1"/>
  <c r="T15" i="1"/>
  <c r="R15" i="1"/>
  <c r="P15" i="1"/>
  <c r="N15" i="1"/>
  <c r="L15" i="1"/>
  <c r="J15" i="1"/>
  <c r="H15" i="1"/>
  <c r="F15" i="1"/>
  <c r="D15" i="1"/>
  <c r="V21" i="1"/>
  <c r="V20" i="1"/>
  <c r="V19" i="1"/>
  <c r="T21" i="1"/>
  <c r="T20" i="1"/>
  <c r="T19" i="1"/>
  <c r="R21" i="1"/>
  <c r="R20" i="1"/>
  <c r="R19" i="1"/>
  <c r="P21" i="1"/>
  <c r="P20" i="1"/>
  <c r="P19" i="1"/>
  <c r="N21" i="1"/>
  <c r="N20" i="1"/>
  <c r="N19" i="1"/>
  <c r="L21" i="1"/>
  <c r="L20" i="1"/>
  <c r="L19" i="1"/>
  <c r="J21" i="1"/>
  <c r="J20" i="1"/>
  <c r="J19" i="1"/>
  <c r="H21" i="1"/>
  <c r="H20" i="1"/>
  <c r="H19" i="1"/>
  <c r="F21" i="1"/>
  <c r="F20" i="1"/>
  <c r="F19" i="1"/>
  <c r="D21" i="1"/>
  <c r="D20" i="1"/>
  <c r="D19" i="1"/>
  <c r="B23" i="1"/>
  <c r="D29" i="1"/>
  <c r="V29" i="1"/>
  <c r="T29" i="1"/>
  <c r="R29" i="1"/>
  <c r="P29" i="1"/>
  <c r="N29" i="1"/>
  <c r="L29" i="1"/>
  <c r="J29" i="1"/>
  <c r="H29" i="1"/>
  <c r="F29" i="1"/>
  <c r="H16" i="1"/>
  <c r="J16" i="1"/>
  <c r="L16" i="1"/>
  <c r="N16" i="1"/>
  <c r="P16" i="1"/>
  <c r="T16" i="1"/>
  <c r="V16" i="1"/>
  <c r="V18" i="1" l="1"/>
  <c r="J18" i="1"/>
  <c r="J23" i="1" s="1"/>
  <c r="J25" i="1" s="1"/>
  <c r="V23" i="1"/>
  <c r="V25" i="1" s="1"/>
  <c r="N18" i="1"/>
  <c r="N23" i="1" s="1"/>
  <c r="N25" i="1" s="1"/>
  <c r="P23" i="1"/>
  <c r="P24" i="1" s="1"/>
  <c r="H18" i="1"/>
  <c r="H23" i="1" s="1"/>
  <c r="L18" i="1"/>
  <c r="L23" i="1" s="1"/>
  <c r="P18" i="1"/>
  <c r="R18" i="1"/>
  <c r="T18" i="1"/>
  <c r="T23" i="1" s="1"/>
  <c r="F18" i="1"/>
  <c r="S32" i="1"/>
  <c r="R23" i="1"/>
  <c r="R25" i="1" s="1"/>
  <c r="U32" i="1"/>
  <c r="Q32" i="1"/>
  <c r="O32" i="1"/>
  <c r="M32" i="1"/>
  <c r="K32" i="1"/>
  <c r="I32" i="1"/>
  <c r="G32" i="1"/>
  <c r="V24" i="1" l="1"/>
  <c r="P25" i="1"/>
  <c r="J24" i="1"/>
  <c r="L25" i="1"/>
  <c r="L24" i="1"/>
  <c r="T25" i="1"/>
  <c r="T24" i="1"/>
  <c r="H25" i="1"/>
  <c r="H24" i="1"/>
  <c r="N24" i="1"/>
  <c r="R24" i="1"/>
  <c r="E32" i="1"/>
  <c r="C32" i="1"/>
  <c r="F16" i="1"/>
  <c r="F23" i="1" s="1"/>
  <c r="D16" i="1"/>
  <c r="F25" i="1" l="1"/>
  <c r="F24" i="1"/>
  <c r="G33" i="1"/>
  <c r="G34" i="1" s="1"/>
  <c r="G36" i="1" s="1"/>
  <c r="O33" i="1"/>
  <c r="O34" i="1" s="1"/>
  <c r="O36" i="1" s="1"/>
  <c r="C33" i="1"/>
  <c r="C34" i="1" s="1"/>
  <c r="K33" i="1"/>
  <c r="K34" i="1" s="1"/>
  <c r="K36" i="1" s="1"/>
  <c r="S33" i="1"/>
  <c r="S34" i="1" s="1"/>
  <c r="S36" i="1" s="1"/>
  <c r="E33" i="1"/>
  <c r="E34" i="1" s="1"/>
  <c r="M33" i="1"/>
  <c r="M34" i="1" s="1"/>
  <c r="M36" i="1" s="1"/>
  <c r="U33" i="1"/>
  <c r="U34" i="1" s="1"/>
  <c r="U36" i="1" s="1"/>
  <c r="I33" i="1"/>
  <c r="I34" i="1" s="1"/>
  <c r="I36" i="1" s="1"/>
  <c r="Q33" i="1"/>
  <c r="Q34" i="1" s="1"/>
  <c r="Q36" i="1" s="1"/>
  <c r="D18" i="1"/>
  <c r="D23" i="1" s="1"/>
  <c r="E36" i="1" l="1"/>
  <c r="D24" i="1"/>
  <c r="C36" i="1" s="1"/>
  <c r="D25" i="1"/>
</calcChain>
</file>

<file path=xl/sharedStrings.xml><?xml version="1.0" encoding="utf-8"?>
<sst xmlns="http://schemas.openxmlformats.org/spreadsheetml/2006/main" count="77" uniqueCount="40">
  <si>
    <t>תיאור התנאי</t>
  </si>
  <si>
    <t>שם היועץ</t>
  </si>
  <si>
    <t>ח.פ.</t>
  </si>
  <si>
    <t>טלפון:</t>
  </si>
  <si>
    <t>כתובת דוא"ל</t>
  </si>
  <si>
    <t>תנאי סף מנהליים</t>
  </si>
  <si>
    <t>עומד/לא עומד</t>
  </si>
  <si>
    <t>תנאי סף מקצועיים</t>
  </si>
  <si>
    <t>משקל</t>
  </si>
  <si>
    <t>ציון גלם</t>
  </si>
  <si>
    <t>ניקוד</t>
  </si>
  <si>
    <t>ציון איכות כולל</t>
  </si>
  <si>
    <t>ציון איכות משוקלל</t>
  </si>
  <si>
    <t>מעבר סף איכות (מתוך 100)</t>
  </si>
  <si>
    <t>הצעת המחיר</t>
  </si>
  <si>
    <t>רמת היועץ</t>
  </si>
  <si>
    <t>תעריף מקס'</t>
  </si>
  <si>
    <t>תעריף חשכ"ל</t>
  </si>
  <si>
    <t>הפחתה התקשרות מתמשכת</t>
  </si>
  <si>
    <t>חברה</t>
  </si>
  <si>
    <t>הפחתה התקשרות ממושכת</t>
  </si>
  <si>
    <t>הנחת המציע</t>
  </si>
  <si>
    <t>מחיר סופי</t>
  </si>
  <si>
    <t>ציון מחיר</t>
  </si>
  <si>
    <t>רישום כעוסק מורשה \ בתאגיד: כל המסמכים הנדרשים</t>
  </si>
  <si>
    <t>שליטה מלאה בעברית ושליטה טובה מאוד באנגלית</t>
  </si>
  <si>
    <r>
      <rPr>
        <b/>
        <sz val="12"/>
        <color rgb="FF000000"/>
        <rFont val="David"/>
        <family val="2"/>
        <charset val="177"/>
      </rPr>
      <t>ראיון</t>
    </r>
    <r>
      <rPr>
        <sz val="12"/>
        <color rgb="FF000000"/>
        <rFont val="David"/>
        <family val="2"/>
        <charset val="177"/>
      </rPr>
      <t xml:space="preserve">: היועץ המוצע יוזמן לראיון במשרד.
הניקוד בסעיף זה יתבצע ע"פ הפרמטרים הבאים:
</t>
    </r>
    <r>
      <rPr>
        <b/>
        <sz val="12"/>
        <color rgb="FF000000"/>
        <rFont val="David"/>
        <family val="2"/>
        <charset val="177"/>
      </rPr>
      <t/>
    </r>
  </si>
  <si>
    <t>התרשמות ממידת המחויבות והמוטיבציה לתפקיד</t>
  </si>
  <si>
    <t>התרשמות כללית, תקשורת בין אישית וכושר ביטוי</t>
  </si>
  <si>
    <t>אמות המידה לבחינת האיכות ( 60%)</t>
  </si>
  <si>
    <r>
      <rPr>
        <b/>
        <sz val="12"/>
        <color rgb="FF000000"/>
        <rFont val="David"/>
        <family val="2"/>
        <charset val="177"/>
      </rPr>
      <t>ניסיון מעבר לנדרש בתנאי הסף:</t>
    </r>
    <r>
      <rPr>
        <sz val="12"/>
        <color rgb="FF000000"/>
        <rFont val="David"/>
        <family val="2"/>
        <charset val="177"/>
      </rPr>
      <t xml:space="preserve"> עבור כל שנת ניסיון מעבר ל-3 השנים הנדרשות בתנאי הסף יקבל המציע 5 נק' (עד לסך של 20 נק') יש להזין את סך השנים כולל הבסיס</t>
    </r>
  </si>
  <si>
    <t>היכרות עם נושא קידום נשים ושוויון מגדרי בארץ ובעולם דירוג 0-10</t>
  </si>
  <si>
    <t>ציון מחיר משוקלל (50%)</t>
  </si>
  <si>
    <t>ציון סופי</t>
  </si>
  <si>
    <t>זמינות ל-80 שעות חודשיות לכל הפחות</t>
  </si>
  <si>
    <t>תואר ראשון</t>
  </si>
  <si>
    <t>ניסיון מקצועי של 3 שנים בהפעלת פרויקטים ובקידום שיתופי פעולה עם גורמים ממשלתיים \ ציבוריים \ ארגוני מגזר שלישי \ אקדמיה \ מגזר עסקי.</t>
  </si>
  <si>
    <r>
      <rPr>
        <b/>
        <sz val="12"/>
        <color rgb="FF000000"/>
        <rFont val="David"/>
        <family val="2"/>
        <charset val="177"/>
      </rPr>
      <t>השכלה אקדמית מעבר לנדרש בתנאי הסף</t>
    </r>
    <r>
      <rPr>
        <sz val="12"/>
        <color rgb="FF000000"/>
        <rFont val="David"/>
        <family val="2"/>
        <charset val="177"/>
      </rPr>
      <t xml:space="preserve">: עבור יועץ בעל תואר ראשון לפחות באחד מתחומי מדעי החברה \ מגדר יקבל המציע 10 נק' </t>
    </r>
  </si>
  <si>
    <r>
      <t>ניסיון מחקרי</t>
    </r>
    <r>
      <rPr>
        <sz val="12"/>
        <color rgb="FF000000"/>
        <rFont val="David"/>
        <family val="2"/>
        <charset val="177"/>
      </rPr>
      <t>: עבור ניסיון במחקר (עבודת תיזה \ פרסום בכתב עת אקדמי) בתחום המגדר יקבל המציע 10 נק'</t>
    </r>
  </si>
  <si>
    <t>ניסיון בעבודת מזכירות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</si>
</sst>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1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4"/>
      <color rgb="FF000000"/>
      <name val="David"/>
      <family val="2"/>
      <charset val="177"/>
    </font>
    <font>
      <b/>
      <sz val="15"/>
      <color rgb="FF000000"/>
      <name val="David"/>
      <family val="2"/>
      <charset val="177"/>
    </font>
    <font>
      <b/>
      <sz val="11"/>
      <color rgb="FF000000"/>
      <name val="David"/>
      <family val="2"/>
      <charset val="177"/>
    </font>
    <font>
      <b/>
      <sz val="12"/>
      <color rgb="FF000000"/>
      <name val="David"/>
      <family val="2"/>
      <charset val="177"/>
    </font>
    <font>
      <b/>
      <sz val="13"/>
      <color rgb="FF000000"/>
      <name val="David"/>
      <family val="2"/>
      <charset val="177"/>
    </font>
    <font>
      <sz val="12"/>
      <color rgb="FF000000"/>
      <name val="David"/>
      <family val="2"/>
      <charset val="177"/>
    </font>
    <font>
      <sz val="12"/>
      <name val="Arial"/>
      <family val="2"/>
    </font>
    <font>
      <b/>
      <sz val="16"/>
      <color rgb="FF000000"/>
      <name val="David"/>
      <family val="2"/>
      <charset val="177"/>
    </font>
    <font>
      <sz val="12"/>
      <color theme="1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4" tint="0.39997558519241921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theme="8" tint="-0.249977111117893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6" fillId="3" borderId="8" xfId="0" applyFont="1" applyFill="1" applyBorder="1" applyAlignment="1" applyProtection="1">
      <alignment horizontal="center" vertical="center" wrapText="1"/>
      <protection hidden="1"/>
    </xf>
    <xf numFmtId="0" fontId="6" fillId="3" borderId="9" xfId="0" applyFont="1" applyFill="1" applyBorder="1" applyAlignment="1" applyProtection="1">
      <alignment horizontal="center" vertical="center" wrapText="1"/>
      <protection hidden="1"/>
    </xf>
    <xf numFmtId="0" fontId="7" fillId="4" borderId="12" xfId="0" applyFont="1" applyFill="1" applyBorder="1" applyAlignment="1" applyProtection="1">
      <alignment horizontal="right" vertical="center" wrapText="1" readingOrder="2"/>
      <protection hidden="1"/>
    </xf>
    <xf numFmtId="0" fontId="7" fillId="4" borderId="7" xfId="0" applyFont="1" applyFill="1" applyBorder="1" applyAlignment="1" applyProtection="1">
      <alignment horizontal="right" vertical="center" wrapText="1" readingOrder="2"/>
      <protection hidden="1"/>
    </xf>
    <xf numFmtId="0" fontId="7" fillId="4" borderId="8" xfId="0" applyFont="1" applyFill="1" applyBorder="1" applyAlignment="1" applyProtection="1">
      <alignment horizontal="right" vertical="center" wrapText="1" readingOrder="2"/>
      <protection hidden="1"/>
    </xf>
    <xf numFmtId="0" fontId="7" fillId="4" borderId="13" xfId="0" applyFont="1" applyFill="1" applyBorder="1" applyAlignment="1" applyProtection="1">
      <alignment horizontal="right" vertical="center" wrapText="1" readingOrder="2"/>
      <protection hidden="1"/>
    </xf>
    <xf numFmtId="0" fontId="7" fillId="4" borderId="9" xfId="0" applyFont="1" applyFill="1" applyBorder="1" applyAlignment="1" applyProtection="1">
      <alignment horizontal="right" vertical="center" wrapText="1" readingOrder="2"/>
      <protection hidden="1"/>
    </xf>
    <xf numFmtId="0" fontId="6" fillId="5" borderId="8" xfId="0" applyFont="1" applyFill="1" applyBorder="1" applyAlignment="1" applyProtection="1">
      <alignment horizontal="center" vertical="center" wrapText="1"/>
      <protection hidden="1"/>
    </xf>
    <xf numFmtId="0" fontId="6" fillId="5" borderId="9" xfId="0" applyFont="1" applyFill="1" applyBorder="1" applyAlignment="1" applyProtection="1">
      <alignment horizontal="center" vertical="center" wrapText="1"/>
      <protection hidden="1"/>
    </xf>
    <xf numFmtId="0" fontId="7" fillId="6" borderId="14" xfId="0" applyFont="1" applyFill="1" applyBorder="1" applyAlignment="1" applyProtection="1">
      <alignment horizontal="right" vertical="center" wrapText="1" readingOrder="2"/>
      <protection hidden="1"/>
    </xf>
    <xf numFmtId="0" fontId="7" fillId="6" borderId="9" xfId="0" applyFont="1" applyFill="1" applyBorder="1" applyAlignment="1" applyProtection="1">
      <alignment horizontal="right" vertical="center" wrapText="1" readingOrder="2"/>
      <protection hidden="1"/>
    </xf>
    <xf numFmtId="0" fontId="7" fillId="6" borderId="8" xfId="0" applyFont="1" applyFill="1" applyBorder="1" applyAlignment="1" applyProtection="1">
      <alignment horizontal="right" vertical="center" wrapText="1" readingOrder="2"/>
      <protection hidden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 applyProtection="1">
      <alignment horizontal="center" vertical="center" wrapText="1"/>
      <protection hidden="1"/>
    </xf>
    <xf numFmtId="0" fontId="6" fillId="7" borderId="9" xfId="0" applyFont="1" applyFill="1" applyBorder="1" applyAlignment="1" applyProtection="1">
      <alignment horizontal="center" vertical="center" wrapText="1"/>
      <protection hidden="1"/>
    </xf>
    <xf numFmtId="0" fontId="6" fillId="7" borderId="4" xfId="0" applyFont="1" applyFill="1" applyBorder="1" applyAlignment="1" applyProtection="1">
      <alignment horizontal="center" vertical="center" wrapText="1"/>
      <protection hidden="1"/>
    </xf>
    <xf numFmtId="0" fontId="6" fillId="7" borderId="5" xfId="0" applyFont="1" applyFill="1" applyBorder="1" applyAlignment="1" applyProtection="1">
      <alignment horizontal="center" vertical="center" wrapText="1"/>
      <protection hidden="1"/>
    </xf>
    <xf numFmtId="0" fontId="7" fillId="7" borderId="12" xfId="0" applyFont="1" applyFill="1" applyBorder="1" applyAlignment="1" applyProtection="1">
      <alignment horizontal="right" vertical="center" wrapText="1" readingOrder="2"/>
      <protection hidden="1"/>
    </xf>
    <xf numFmtId="9" fontId="6" fillId="7" borderId="9" xfId="0" applyNumberFormat="1" applyFont="1" applyFill="1" applyBorder="1" applyAlignment="1" applyProtection="1">
      <alignment horizontal="center" vertical="center" wrapText="1"/>
      <protection hidden="1"/>
    </xf>
    <xf numFmtId="0" fontId="8" fillId="2" borderId="4" xfId="0" applyFont="1" applyFill="1" applyBorder="1" applyAlignment="1">
      <alignment horizontal="center" vertical="center" wrapText="1"/>
    </xf>
    <xf numFmtId="9" fontId="6" fillId="7" borderId="9" xfId="1" applyFont="1" applyFill="1" applyBorder="1" applyAlignment="1" applyProtection="1">
      <alignment horizontal="center" vertical="center" wrapText="1"/>
      <protection hidden="1"/>
    </xf>
    <xf numFmtId="0" fontId="7" fillId="7" borderId="8" xfId="0" applyFont="1" applyFill="1" applyBorder="1" applyAlignment="1" applyProtection="1">
      <alignment horizontal="right" vertical="center" wrapText="1" readingOrder="2"/>
      <protection hidden="1"/>
    </xf>
    <xf numFmtId="0" fontId="7" fillId="7" borderId="8" xfId="0" applyFont="1" applyFill="1" applyBorder="1" applyAlignment="1" applyProtection="1">
      <alignment horizontal="right" vertical="top" wrapText="1" readingOrder="2"/>
      <protection hidden="1"/>
    </xf>
    <xf numFmtId="164" fontId="6" fillId="8" borderId="9" xfId="1" applyNumberFormat="1" applyFont="1" applyFill="1" applyBorder="1" applyAlignment="1" applyProtection="1">
      <alignment horizontal="center" vertical="center" wrapText="1"/>
      <protection hidden="1"/>
    </xf>
    <xf numFmtId="0" fontId="8" fillId="2" borderId="18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 applyProtection="1">
      <alignment vertical="center" wrapText="1" readingOrder="2"/>
      <protection hidden="1"/>
    </xf>
    <xf numFmtId="0" fontId="7" fillId="9" borderId="13" xfId="0" applyFont="1" applyFill="1" applyBorder="1" applyAlignment="1" applyProtection="1">
      <alignment vertical="center" wrapText="1" readingOrder="2"/>
      <protection hidden="1"/>
    </xf>
    <xf numFmtId="0" fontId="7" fillId="9" borderId="19" xfId="0" applyFont="1" applyFill="1" applyBorder="1" applyAlignment="1" applyProtection="1">
      <alignment vertical="center" wrapText="1" readingOrder="2"/>
      <protection hidden="1"/>
    </xf>
    <xf numFmtId="0" fontId="7" fillId="9" borderId="20" xfId="0" applyFont="1" applyFill="1" applyBorder="1" applyAlignment="1" applyProtection="1">
      <alignment vertical="center" wrapText="1" readingOrder="2"/>
      <protection hidden="1"/>
    </xf>
    <xf numFmtId="0" fontId="0" fillId="0" borderId="21" xfId="0" applyBorder="1"/>
    <xf numFmtId="0" fontId="0" fillId="0" borderId="22" xfId="0" applyBorder="1"/>
    <xf numFmtId="0" fontId="9" fillId="10" borderId="8" xfId="0" applyFont="1" applyFill="1" applyBorder="1" applyAlignment="1" applyProtection="1">
      <alignment horizontal="center" vertical="center" wrapText="1" readingOrder="2"/>
      <protection hidden="1"/>
    </xf>
    <xf numFmtId="9" fontId="9" fillId="10" borderId="9" xfId="1" applyFont="1" applyFill="1" applyBorder="1" applyAlignment="1" applyProtection="1">
      <alignment horizontal="center" vertical="center" wrapText="1" readingOrder="2"/>
      <protection hidden="1"/>
    </xf>
    <xf numFmtId="0" fontId="0" fillId="0" borderId="8" xfId="0" applyBorder="1"/>
    <xf numFmtId="9" fontId="0" fillId="0" borderId="8" xfId="0" applyNumberFormat="1" applyBorder="1"/>
    <xf numFmtId="0" fontId="8" fillId="11" borderId="4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 applyProtection="1">
      <alignment horizontal="center" vertical="center" wrapText="1" readingOrder="2"/>
      <protection hidden="1"/>
    </xf>
    <xf numFmtId="0" fontId="7" fillId="11" borderId="17" xfId="0" applyFont="1" applyFill="1" applyBorder="1" applyAlignment="1" applyProtection="1">
      <alignment horizontal="center" vertical="center" wrapText="1" readingOrder="2"/>
      <protection hidden="1"/>
    </xf>
    <xf numFmtId="0" fontId="0" fillId="12" borderId="8" xfId="0" applyFill="1" applyBorder="1"/>
    <xf numFmtId="0" fontId="9" fillId="7" borderId="8" xfId="0" applyFont="1" applyFill="1" applyBorder="1" applyAlignment="1" applyProtection="1">
      <alignment horizontal="center" vertical="center" wrapText="1" readingOrder="2"/>
      <protection hidden="1"/>
    </xf>
    <xf numFmtId="0" fontId="9" fillId="7" borderId="9" xfId="0" applyFont="1" applyFill="1" applyBorder="1" applyAlignment="1" applyProtection="1">
      <alignment horizontal="center" vertical="center" wrapText="1" readingOrder="2"/>
      <protection hidden="1"/>
    </xf>
    <xf numFmtId="0" fontId="0" fillId="0" borderId="0" xfId="0" applyFill="1"/>
    <xf numFmtId="0" fontId="8" fillId="2" borderId="11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 applyProtection="1">
      <alignment horizontal="right" vertical="center" wrapText="1"/>
      <protection hidden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 applyProtection="1">
      <alignment horizontal="center" vertical="center" wrapText="1" readingOrder="2"/>
      <protection hidden="1"/>
    </xf>
    <xf numFmtId="0" fontId="9" fillId="10" borderId="24" xfId="0" applyFont="1" applyFill="1" applyBorder="1" applyAlignment="1" applyProtection="1">
      <alignment horizontal="center" vertical="center" wrapText="1" readingOrder="2"/>
      <protection hidden="1"/>
    </xf>
    <xf numFmtId="9" fontId="0" fillId="12" borderId="9" xfId="0" applyNumberFormat="1" applyFill="1" applyBorder="1" applyAlignment="1">
      <alignment horizontal="center"/>
    </xf>
    <xf numFmtId="0" fontId="0" fillId="12" borderId="24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4" xfId="0" applyBorder="1" applyAlignment="1">
      <alignment horizont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9" fontId="9" fillId="10" borderId="15" xfId="1" applyFont="1" applyFill="1" applyBorder="1" applyAlignment="1" applyProtection="1">
      <alignment horizontal="center" vertical="center" wrapText="1" readingOrder="2"/>
      <protection hidden="1"/>
    </xf>
    <xf numFmtId="9" fontId="9" fillId="10" borderId="16" xfId="1" applyFont="1" applyFill="1" applyBorder="1" applyAlignment="1" applyProtection="1">
      <alignment horizontal="center" vertical="center" wrapText="1" readingOrder="2"/>
      <protection hidden="1"/>
    </xf>
    <xf numFmtId="9" fontId="9" fillId="10" borderId="23" xfId="1" applyFont="1" applyFill="1" applyBorder="1" applyAlignment="1" applyProtection="1">
      <alignment horizontal="center" vertical="center" wrapText="1" readingOrder="2"/>
      <protection hidden="1"/>
    </xf>
    <xf numFmtId="9" fontId="0" fillId="0" borderId="9" xfId="0" applyNumberFormat="1" applyBorder="1" applyAlignment="1">
      <alignment horizontal="center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7" fillId="4" borderId="10" xfId="0" applyFont="1" applyFill="1" applyBorder="1" applyAlignment="1" applyProtection="1">
      <alignment horizontal="center" vertical="center" wrapText="1" readingOrder="2"/>
      <protection hidden="1"/>
    </xf>
    <xf numFmtId="0" fontId="7" fillId="4" borderId="11" xfId="0" applyFont="1" applyFill="1" applyBorder="1" applyAlignment="1" applyProtection="1">
      <alignment horizontal="center" vertical="center" wrapText="1" readingOrder="2"/>
      <protection hidden="1"/>
    </xf>
    <xf numFmtId="0" fontId="6" fillId="5" borderId="10" xfId="0" applyFont="1" applyFill="1" applyBorder="1" applyAlignment="1" applyProtection="1">
      <alignment horizontal="center" vertical="center" wrapText="1"/>
      <protection hidden="1"/>
    </xf>
    <xf numFmtId="0" fontId="6" fillId="5" borderId="11" xfId="0" applyFont="1" applyFill="1" applyBorder="1" applyAlignment="1" applyProtection="1">
      <alignment horizontal="center" vertical="center" wrapText="1"/>
      <protection hidden="1"/>
    </xf>
    <xf numFmtId="0" fontId="4" fillId="2" borderId="2" xfId="0" applyFont="1" applyFill="1" applyBorder="1" applyAlignment="1" applyProtection="1">
      <alignment horizontal="center" vertical="center" readingOrder="2"/>
      <protection hidden="1"/>
    </xf>
    <xf numFmtId="0" fontId="4" fillId="2" borderId="3" xfId="0" applyFont="1" applyFill="1" applyBorder="1" applyAlignment="1" applyProtection="1">
      <alignment horizontal="center" vertical="center" readingOrder="2"/>
      <protection hidden="1"/>
    </xf>
    <xf numFmtId="0" fontId="4" fillId="2" borderId="6" xfId="0" applyFont="1" applyFill="1" applyBorder="1" applyAlignment="1" applyProtection="1">
      <alignment horizontal="center" vertical="center" wrapText="1"/>
      <protection hidden="1"/>
    </xf>
    <xf numFmtId="0" fontId="4" fillId="2" borderId="7" xfId="0" applyFont="1" applyFill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2" fillId="2" borderId="0" xfId="0" applyFont="1" applyFill="1" applyBorder="1" applyAlignment="1" applyProtection="1">
      <alignment horizontal="center" vertical="center" wrapText="1"/>
      <protection hidden="1"/>
    </xf>
    <xf numFmtId="0" fontId="2" fillId="2" borderId="4" xfId="0" applyFont="1" applyFill="1" applyBorder="1" applyAlignment="1" applyProtection="1">
      <alignment horizontal="center" vertical="center" wrapText="1"/>
      <protection hidden="1"/>
    </xf>
    <xf numFmtId="0" fontId="2" fillId="2" borderId="5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Border="1" applyAlignment="1" applyProtection="1">
      <alignment horizontal="center" vertical="center" wrapText="1"/>
      <protection hidden="1"/>
    </xf>
    <xf numFmtId="0" fontId="9" fillId="0" borderId="9" xfId="0" applyFont="1" applyFill="1" applyBorder="1" applyAlignment="1" applyProtection="1">
      <alignment horizontal="center" vertical="center" wrapText="1" readingOrder="2"/>
      <protection hidden="1"/>
    </xf>
    <xf numFmtId="0" fontId="9" fillId="0" borderId="24" xfId="0" applyFont="1" applyFill="1" applyBorder="1" applyAlignment="1" applyProtection="1">
      <alignment horizontal="center" vertical="center" wrapText="1" readingOrder="2"/>
      <protection hidden="1"/>
    </xf>
    <xf numFmtId="0" fontId="10" fillId="0" borderId="0" xfId="0" applyFont="1"/>
  </cellXfs>
  <cellStyles count="2">
    <cellStyle name="Normal" xfId="0" builtinId="0"/>
    <cellStyle name="Percent" xfId="1" builtinId="5"/>
  </cellStyles>
  <dxfs count="72"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D8E4B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nen/Dropbox/&#1502;&#1513;&#1512;&#1491;%20&#1492;&#1502;&#1491;&#1506;/C:/Users/ronen/Downloads/Users/Mosheo/AppData/Local/Microsoft/Windows/Temporary%20Internet%20Files/Content.Outlook/DMY0X5RS/&#1502;&#1508;&#1500;%20&#1497;&#1493;&#1506;&#1510;&#1497;%20&#1502;&#1493;&#1500;&#1502;&#1493;&#1508;%2018%208%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אנרגיה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rightToLeft="1" tabSelected="1" zoomScale="75" zoomScaleNormal="75" workbookViewId="0">
      <selection activeCell="B13" sqref="B13"/>
    </sheetView>
  </sheetViews>
  <sheetFormatPr defaultColWidth="8.875" defaultRowHeight="14.25" x14ac:dyDescent="0.2"/>
  <cols>
    <col min="1" max="1" width="20.625" customWidth="1"/>
    <col min="4" max="4" width="9.5" bestFit="1" customWidth="1"/>
    <col min="6" max="6" width="9.5" bestFit="1" customWidth="1"/>
    <col min="8" max="8" width="9.5" bestFit="1" customWidth="1"/>
    <col min="10" max="10" width="9.5" bestFit="1" customWidth="1"/>
    <col min="12" max="12" width="9.5" bestFit="1" customWidth="1"/>
    <col min="14" max="14" width="9.5" bestFit="1" customWidth="1"/>
    <col min="16" max="16" width="9.5" bestFit="1" customWidth="1"/>
    <col min="18" max="18" width="9.5" bestFit="1" customWidth="1"/>
    <col min="20" max="20" width="9.5" bestFit="1" customWidth="1"/>
    <col min="22" max="22" width="9.5" bestFit="1" customWidth="1"/>
  </cols>
  <sheetData>
    <row r="1" spans="1:23" ht="15" customHeight="1" x14ac:dyDescent="0.2">
      <c r="A1" s="73" t="s">
        <v>0</v>
      </c>
      <c r="B1" s="74"/>
      <c r="C1" s="67">
        <v>1</v>
      </c>
      <c r="D1" s="68"/>
      <c r="E1" s="67">
        <v>2</v>
      </c>
      <c r="F1" s="68"/>
      <c r="G1" s="67">
        <v>3</v>
      </c>
      <c r="H1" s="68"/>
      <c r="I1" s="67">
        <v>4</v>
      </c>
      <c r="J1" s="68"/>
      <c r="K1" s="67">
        <v>5</v>
      </c>
      <c r="L1" s="68"/>
      <c r="M1" s="67">
        <v>6</v>
      </c>
      <c r="N1" s="68"/>
      <c r="O1" s="67">
        <v>7</v>
      </c>
      <c r="P1" s="68"/>
      <c r="Q1" s="67">
        <v>8</v>
      </c>
      <c r="R1" s="68"/>
      <c r="S1" s="67">
        <v>9</v>
      </c>
      <c r="T1" s="68"/>
      <c r="U1" s="67">
        <v>10</v>
      </c>
      <c r="V1" s="68"/>
    </row>
    <row r="2" spans="1:23" ht="18.75" x14ac:dyDescent="0.2">
      <c r="A2" s="75" t="s">
        <v>1</v>
      </c>
      <c r="B2" s="76"/>
      <c r="C2" s="77"/>
      <c r="D2" s="78"/>
      <c r="E2" s="77"/>
      <c r="F2" s="78"/>
      <c r="G2" s="77"/>
      <c r="H2" s="78"/>
      <c r="I2" s="77"/>
      <c r="J2" s="78"/>
      <c r="K2" s="77"/>
      <c r="L2" s="78"/>
      <c r="M2" s="77"/>
      <c r="N2" s="78"/>
      <c r="O2" s="77"/>
      <c r="P2" s="78"/>
      <c r="Q2" s="77"/>
      <c r="R2" s="78"/>
      <c r="S2" s="77"/>
      <c r="T2" s="78"/>
      <c r="U2" s="77"/>
      <c r="V2" s="78"/>
    </row>
    <row r="3" spans="1:23" ht="15" customHeight="1" x14ac:dyDescent="0.2">
      <c r="A3" s="79" t="s">
        <v>2</v>
      </c>
      <c r="B3" s="80"/>
      <c r="C3" s="71"/>
      <c r="D3" s="72"/>
      <c r="E3" s="71"/>
      <c r="F3" s="72"/>
      <c r="G3" s="71"/>
      <c r="H3" s="72"/>
      <c r="I3" s="71"/>
      <c r="J3" s="72"/>
      <c r="K3" s="71"/>
      <c r="L3" s="72"/>
      <c r="M3" s="71"/>
      <c r="N3" s="72"/>
      <c r="O3" s="71"/>
      <c r="P3" s="72"/>
      <c r="Q3" s="71"/>
      <c r="R3" s="72"/>
      <c r="S3" s="71"/>
      <c r="T3" s="72"/>
      <c r="U3" s="71"/>
      <c r="V3" s="72"/>
    </row>
    <row r="4" spans="1:23" ht="15" customHeight="1" x14ac:dyDescent="0.2">
      <c r="A4" s="79" t="s">
        <v>3</v>
      </c>
      <c r="B4" s="80"/>
      <c r="C4" s="71"/>
      <c r="D4" s="72"/>
      <c r="E4" s="71"/>
      <c r="F4" s="72"/>
      <c r="G4" s="71"/>
      <c r="H4" s="72"/>
      <c r="I4" s="71"/>
      <c r="J4" s="72"/>
      <c r="K4" s="71"/>
      <c r="L4" s="72"/>
      <c r="M4" s="71"/>
      <c r="N4" s="72"/>
      <c r="O4" s="71"/>
      <c r="P4" s="72"/>
      <c r="Q4" s="71"/>
      <c r="R4" s="72"/>
      <c r="S4" s="71"/>
      <c r="T4" s="72"/>
      <c r="U4" s="71"/>
      <c r="V4" s="72"/>
    </row>
    <row r="5" spans="1:23" ht="15" customHeight="1" x14ac:dyDescent="0.2">
      <c r="A5" s="69" t="s">
        <v>4</v>
      </c>
      <c r="B5" s="70"/>
      <c r="C5" s="71"/>
      <c r="D5" s="72"/>
      <c r="E5" s="71"/>
      <c r="F5" s="72"/>
      <c r="G5" s="71"/>
      <c r="H5" s="72"/>
      <c r="I5" s="71"/>
      <c r="J5" s="72"/>
      <c r="K5" s="71"/>
      <c r="L5" s="72"/>
      <c r="M5" s="71"/>
      <c r="N5" s="72"/>
      <c r="O5" s="71"/>
      <c r="P5" s="72"/>
      <c r="Q5" s="71"/>
      <c r="R5" s="72"/>
      <c r="S5" s="71"/>
      <c r="T5" s="72"/>
      <c r="U5" s="71"/>
      <c r="V5" s="72"/>
    </row>
    <row r="6" spans="1:23" ht="33" x14ac:dyDescent="0.2">
      <c r="A6" s="1" t="s">
        <v>5</v>
      </c>
      <c r="B6" s="2" t="s">
        <v>6</v>
      </c>
      <c r="C6" s="61"/>
      <c r="D6" s="62"/>
      <c r="E6" s="61"/>
      <c r="F6" s="62"/>
      <c r="G6" s="61"/>
      <c r="H6" s="62"/>
      <c r="I6" s="61"/>
      <c r="J6" s="62"/>
      <c r="K6" s="61"/>
      <c r="L6" s="62"/>
      <c r="M6" s="61"/>
      <c r="N6" s="62"/>
      <c r="O6" s="61"/>
      <c r="P6" s="62"/>
      <c r="Q6" s="61"/>
      <c r="R6" s="62"/>
      <c r="S6" s="61"/>
      <c r="T6" s="62"/>
      <c r="U6" s="61"/>
      <c r="V6" s="62"/>
    </row>
    <row r="7" spans="1:23" ht="47.25" x14ac:dyDescent="0.2">
      <c r="A7" s="3" t="s">
        <v>24</v>
      </c>
      <c r="B7" s="4"/>
      <c r="C7" s="63"/>
      <c r="D7" s="64"/>
      <c r="E7" s="63"/>
      <c r="F7" s="64"/>
      <c r="G7" s="63"/>
      <c r="H7" s="64"/>
      <c r="I7" s="63"/>
      <c r="J7" s="64"/>
      <c r="K7" s="63"/>
      <c r="L7" s="64"/>
      <c r="M7" s="63"/>
      <c r="N7" s="64"/>
      <c r="O7" s="63"/>
      <c r="P7" s="64"/>
      <c r="Q7" s="63"/>
      <c r="R7" s="64"/>
      <c r="S7" s="63"/>
      <c r="T7" s="64"/>
      <c r="U7" s="63"/>
      <c r="V7" s="64"/>
    </row>
    <row r="8" spans="1:23" ht="47.25" x14ac:dyDescent="0.2">
      <c r="A8" s="5" t="s">
        <v>25</v>
      </c>
      <c r="B8" s="6"/>
      <c r="C8" s="63"/>
      <c r="D8" s="64"/>
      <c r="E8" s="63"/>
      <c r="F8" s="64"/>
      <c r="G8" s="63"/>
      <c r="H8" s="64"/>
      <c r="I8" s="63"/>
      <c r="J8" s="64"/>
      <c r="K8" s="63"/>
      <c r="L8" s="64"/>
      <c r="M8" s="63"/>
      <c r="N8" s="64"/>
      <c r="O8" s="63"/>
      <c r="P8" s="64"/>
      <c r="Q8" s="63"/>
      <c r="R8" s="64"/>
      <c r="S8" s="63"/>
      <c r="T8" s="64"/>
      <c r="U8" s="63"/>
      <c r="V8" s="64"/>
    </row>
    <row r="9" spans="1:23" ht="31.5" x14ac:dyDescent="0.2">
      <c r="A9" s="5" t="s">
        <v>34</v>
      </c>
      <c r="B9" s="7"/>
      <c r="C9" s="63"/>
      <c r="D9" s="64"/>
      <c r="E9" s="63"/>
      <c r="F9" s="64"/>
      <c r="G9" s="63"/>
      <c r="H9" s="64"/>
      <c r="I9" s="63"/>
      <c r="J9" s="64"/>
      <c r="K9" s="63"/>
      <c r="L9" s="64"/>
      <c r="M9" s="63"/>
      <c r="N9" s="64"/>
      <c r="O9" s="63"/>
      <c r="P9" s="64"/>
      <c r="Q9" s="63"/>
      <c r="R9" s="64"/>
      <c r="S9" s="63"/>
      <c r="T9" s="64"/>
      <c r="U9" s="63"/>
      <c r="V9" s="64"/>
    </row>
    <row r="10" spans="1:23" ht="33" x14ac:dyDescent="0.2">
      <c r="A10" s="8" t="s">
        <v>7</v>
      </c>
      <c r="B10" s="9" t="s">
        <v>6</v>
      </c>
      <c r="C10" s="65"/>
      <c r="D10" s="66"/>
      <c r="E10" s="65"/>
      <c r="F10" s="66"/>
      <c r="G10" s="65"/>
      <c r="H10" s="66"/>
      <c r="I10" s="65"/>
      <c r="J10" s="66"/>
      <c r="K10" s="65"/>
      <c r="L10" s="66"/>
      <c r="M10" s="65"/>
      <c r="N10" s="66"/>
      <c r="O10" s="65"/>
      <c r="P10" s="66"/>
      <c r="Q10" s="65"/>
      <c r="R10" s="66"/>
      <c r="S10" s="65"/>
      <c r="T10" s="66"/>
      <c r="U10" s="65"/>
      <c r="V10" s="66"/>
    </row>
    <row r="11" spans="1:23" ht="15.75" x14ac:dyDescent="0.2">
      <c r="A11" s="10" t="s">
        <v>35</v>
      </c>
      <c r="B11" s="11"/>
      <c r="C11" s="55"/>
      <c r="D11" s="56"/>
      <c r="E11" s="55"/>
      <c r="F11" s="56"/>
      <c r="G11" s="55"/>
      <c r="H11" s="56"/>
      <c r="I11" s="55"/>
      <c r="J11" s="56"/>
      <c r="K11" s="55"/>
      <c r="L11" s="56"/>
      <c r="M11" s="55"/>
      <c r="N11" s="56"/>
      <c r="O11" s="55"/>
      <c r="P11" s="56"/>
      <c r="Q11" s="55"/>
      <c r="R11" s="56"/>
      <c r="S11" s="55"/>
      <c r="T11" s="56"/>
      <c r="U11" s="55"/>
      <c r="V11" s="56"/>
    </row>
    <row r="12" spans="1:23" ht="15.75" x14ac:dyDescent="0.2">
      <c r="A12" s="10" t="s">
        <v>39</v>
      </c>
      <c r="B12" s="11"/>
      <c r="C12" s="13"/>
      <c r="D12" s="48"/>
      <c r="E12" s="47"/>
      <c r="F12" s="48"/>
      <c r="G12" s="13"/>
      <c r="H12" s="48"/>
      <c r="I12" s="47"/>
      <c r="J12" s="48"/>
      <c r="K12" s="13"/>
      <c r="L12" s="48"/>
      <c r="M12" s="47"/>
      <c r="N12" s="48"/>
      <c r="O12" s="13"/>
      <c r="P12" s="48"/>
      <c r="Q12" s="47"/>
      <c r="R12" s="48"/>
      <c r="S12" s="13"/>
      <c r="T12" s="48"/>
      <c r="U12" s="47"/>
      <c r="V12" s="48"/>
    </row>
    <row r="13" spans="1:23" ht="110.25" x14ac:dyDescent="0.2">
      <c r="A13" s="12" t="s">
        <v>36</v>
      </c>
      <c r="B13" s="12"/>
      <c r="C13" s="13"/>
      <c r="D13" s="14"/>
      <c r="E13" s="15"/>
      <c r="F13" s="14"/>
      <c r="G13" s="13"/>
      <c r="H13" s="14"/>
      <c r="I13" s="15"/>
      <c r="J13" s="14"/>
      <c r="K13" s="13"/>
      <c r="L13" s="14"/>
      <c r="M13" s="15"/>
      <c r="N13" s="14"/>
      <c r="O13" s="13"/>
      <c r="P13" s="14"/>
      <c r="Q13" s="15"/>
      <c r="R13" s="14"/>
      <c r="S13" s="13"/>
      <c r="T13" s="14"/>
      <c r="U13" s="15"/>
      <c r="V13" s="14"/>
    </row>
    <row r="14" spans="1:23" ht="33" x14ac:dyDescent="0.2">
      <c r="A14" s="16" t="s">
        <v>29</v>
      </c>
      <c r="B14" s="17" t="s">
        <v>8</v>
      </c>
      <c r="C14" s="18" t="s">
        <v>9</v>
      </c>
      <c r="D14" s="19" t="s">
        <v>10</v>
      </c>
      <c r="E14" s="18" t="s">
        <v>9</v>
      </c>
      <c r="F14" s="19" t="s">
        <v>10</v>
      </c>
      <c r="G14" s="18" t="s">
        <v>9</v>
      </c>
      <c r="H14" s="19" t="s">
        <v>10</v>
      </c>
      <c r="I14" s="18" t="s">
        <v>9</v>
      </c>
      <c r="J14" s="19" t="s">
        <v>10</v>
      </c>
      <c r="K14" s="18" t="s">
        <v>9</v>
      </c>
      <c r="L14" s="19" t="s">
        <v>10</v>
      </c>
      <c r="M14" s="18" t="s">
        <v>9</v>
      </c>
      <c r="N14" s="19" t="s">
        <v>10</v>
      </c>
      <c r="O14" s="18" t="s">
        <v>9</v>
      </c>
      <c r="P14" s="19" t="s">
        <v>10</v>
      </c>
      <c r="Q14" s="18" t="s">
        <v>9</v>
      </c>
      <c r="R14" s="19" t="s">
        <v>10</v>
      </c>
      <c r="S14" s="18" t="s">
        <v>9</v>
      </c>
      <c r="T14" s="19" t="s">
        <v>10</v>
      </c>
      <c r="U14" s="18" t="s">
        <v>9</v>
      </c>
      <c r="V14" s="19" t="s">
        <v>10</v>
      </c>
    </row>
    <row r="15" spans="1:23" ht="78.75" x14ac:dyDescent="0.25">
      <c r="A15" s="46" t="s">
        <v>38</v>
      </c>
      <c r="B15" s="21">
        <v>0.1</v>
      </c>
      <c r="C15" s="38"/>
      <c r="D15" s="14">
        <f>C15*1</f>
        <v>0</v>
      </c>
      <c r="E15" s="38"/>
      <c r="F15" s="14">
        <f>E15*1</f>
        <v>0</v>
      </c>
      <c r="G15" s="38"/>
      <c r="H15" s="14">
        <f>G15*1</f>
        <v>0</v>
      </c>
      <c r="I15" s="38"/>
      <c r="J15" s="14">
        <f>I15*1</f>
        <v>0</v>
      </c>
      <c r="K15" s="38"/>
      <c r="L15" s="14">
        <f>K15*1</f>
        <v>0</v>
      </c>
      <c r="M15" s="38"/>
      <c r="N15" s="14">
        <f>M15*1</f>
        <v>0</v>
      </c>
      <c r="O15" s="38"/>
      <c r="P15" s="14">
        <f>O15*1</f>
        <v>0</v>
      </c>
      <c r="Q15" s="38"/>
      <c r="R15" s="14">
        <f>Q15*1</f>
        <v>0</v>
      </c>
      <c r="S15" s="38"/>
      <c r="T15" s="14">
        <f>S15*1</f>
        <v>0</v>
      </c>
      <c r="U15" s="38"/>
      <c r="V15" s="14">
        <f>U15*1</f>
        <v>0</v>
      </c>
      <c r="W15" s="83"/>
    </row>
    <row r="16" spans="1:23" ht="94.5" x14ac:dyDescent="0.2">
      <c r="A16" s="20" t="s">
        <v>37</v>
      </c>
      <c r="B16" s="21">
        <v>0.1</v>
      </c>
      <c r="C16" s="38"/>
      <c r="D16" s="14">
        <f>IF(C16="דוקטורט",10,0)</f>
        <v>0</v>
      </c>
      <c r="E16" s="38"/>
      <c r="F16" s="14">
        <f>IF(E16="דוקטורט",10,0)</f>
        <v>0</v>
      </c>
      <c r="G16" s="38"/>
      <c r="H16" s="14">
        <f t="shared" ref="H16" si="0">IF(G16="דוקטורט",10,0)</f>
        <v>0</v>
      </c>
      <c r="I16" s="38"/>
      <c r="J16" s="14">
        <f t="shared" ref="J16" si="1">IF(I16="דוקטורט",10,0)</f>
        <v>0</v>
      </c>
      <c r="K16" s="38"/>
      <c r="L16" s="14">
        <f t="shared" ref="L16" si="2">IF(K16="דוקטורט",10,0)</f>
        <v>0</v>
      </c>
      <c r="M16" s="38"/>
      <c r="N16" s="14">
        <f t="shared" ref="N16" si="3">IF(M16="דוקטורט",10,0)</f>
        <v>0</v>
      </c>
      <c r="O16" s="38"/>
      <c r="P16" s="14">
        <f t="shared" ref="P16" si="4">IF(O16="דוקטורט",10,0)</f>
        <v>0</v>
      </c>
      <c r="Q16" s="38"/>
      <c r="R16" s="14">
        <v>0</v>
      </c>
      <c r="S16" s="38"/>
      <c r="T16" s="14">
        <f t="shared" ref="T16" si="5">IF(S16="דוקטורט",10,0)</f>
        <v>0</v>
      </c>
      <c r="U16" s="38"/>
      <c r="V16" s="14">
        <f t="shared" ref="V16" si="6">IF(U16="דוקטורט",10,0)</f>
        <v>0</v>
      </c>
    </row>
    <row r="17" spans="1:22" ht="126" x14ac:dyDescent="0.2">
      <c r="A17" s="20" t="s">
        <v>30</v>
      </c>
      <c r="B17" s="23">
        <v>0.2</v>
      </c>
      <c r="C17" s="38"/>
      <c r="D17" s="45">
        <f>IF(C17="דוקטורט",10,0)</f>
        <v>0</v>
      </c>
      <c r="E17" s="38"/>
      <c r="F17" s="45">
        <f>IF(E17="דוקטורט",10,0)</f>
        <v>0</v>
      </c>
      <c r="G17" s="38"/>
      <c r="H17" s="45">
        <f t="shared" ref="H17" si="7">IF(G17="דוקטורט",10,0)</f>
        <v>0</v>
      </c>
      <c r="I17" s="38"/>
      <c r="J17" s="45">
        <f t="shared" ref="J17" si="8">IF(I17="דוקטורט",10,0)</f>
        <v>0</v>
      </c>
      <c r="K17" s="38"/>
      <c r="L17" s="45">
        <f t="shared" ref="L17" si="9">IF(K17="דוקטורט",10,0)</f>
        <v>0</v>
      </c>
      <c r="M17" s="38"/>
      <c r="N17" s="45">
        <f t="shared" ref="N17" si="10">IF(M17="דוקטורט",10,0)</f>
        <v>0</v>
      </c>
      <c r="O17" s="38"/>
      <c r="P17" s="45">
        <f t="shared" ref="P17" si="11">IF(O17="דוקטורט",10,0)</f>
        <v>0</v>
      </c>
      <c r="Q17" s="38"/>
      <c r="R17" s="45">
        <v>0</v>
      </c>
      <c r="S17" s="38"/>
      <c r="T17" s="45">
        <f t="shared" ref="T17" si="12">IF(S17="דוקטורט",10,0)</f>
        <v>0</v>
      </c>
      <c r="U17" s="38"/>
      <c r="V17" s="45">
        <f t="shared" ref="V17" si="13">IF(U17="דוקטורט",10,0)</f>
        <v>0</v>
      </c>
    </row>
    <row r="18" spans="1:22" ht="78.75" x14ac:dyDescent="0.2">
      <c r="A18" s="25" t="s">
        <v>26</v>
      </c>
      <c r="B18" s="23">
        <v>0.6</v>
      </c>
      <c r="C18" s="22"/>
      <c r="D18" s="14">
        <f>D19+D20+D21</f>
        <v>0</v>
      </c>
      <c r="E18" s="22"/>
      <c r="F18" s="14">
        <f>F19+F20+F21</f>
        <v>0</v>
      </c>
      <c r="G18" s="22">
        <v>0</v>
      </c>
      <c r="H18" s="14">
        <f>H19+H20+H21</f>
        <v>0</v>
      </c>
      <c r="I18" s="22"/>
      <c r="J18" s="14">
        <f>J19+J20+J21</f>
        <v>0</v>
      </c>
      <c r="K18" s="22">
        <v>0</v>
      </c>
      <c r="L18" s="14">
        <f>L19+L20+L21</f>
        <v>0</v>
      </c>
      <c r="M18" s="22"/>
      <c r="N18" s="14">
        <f>N19+N20+N21</f>
        <v>0</v>
      </c>
      <c r="O18" s="22">
        <v>0</v>
      </c>
      <c r="P18" s="14">
        <f>P19+P20+P21</f>
        <v>0</v>
      </c>
      <c r="Q18" s="22"/>
      <c r="R18" s="14">
        <f>R19+R20+R21</f>
        <v>0</v>
      </c>
      <c r="S18" s="22">
        <v>0</v>
      </c>
      <c r="T18" s="14">
        <f>T19+T20+T21</f>
        <v>0</v>
      </c>
      <c r="U18" s="22"/>
      <c r="V18" s="14">
        <f>V19+V20+V21</f>
        <v>0</v>
      </c>
    </row>
    <row r="19" spans="1:22" ht="47.25" x14ac:dyDescent="0.2">
      <c r="A19" s="24" t="s">
        <v>31</v>
      </c>
      <c r="B19" s="26">
        <v>0.15</v>
      </c>
      <c r="C19" s="39">
        <v>0</v>
      </c>
      <c r="D19" s="14">
        <f>C19*1.5</f>
        <v>0</v>
      </c>
      <c r="E19" s="39">
        <v>0</v>
      </c>
      <c r="F19" s="14">
        <f>E19*1.5</f>
        <v>0</v>
      </c>
      <c r="G19" s="39">
        <v>0</v>
      </c>
      <c r="H19" s="14">
        <f>G19*1.5</f>
        <v>0</v>
      </c>
      <c r="I19" s="39">
        <v>0</v>
      </c>
      <c r="J19" s="14">
        <f>I19*1.5</f>
        <v>0</v>
      </c>
      <c r="K19" s="39">
        <v>0</v>
      </c>
      <c r="L19" s="14">
        <f>K19*1.5</f>
        <v>0</v>
      </c>
      <c r="M19" s="39">
        <v>0</v>
      </c>
      <c r="N19" s="14">
        <f>M19*1.5</f>
        <v>0</v>
      </c>
      <c r="O19" s="39">
        <v>0</v>
      </c>
      <c r="P19" s="14">
        <f>O19*1.5</f>
        <v>0</v>
      </c>
      <c r="Q19" s="39">
        <v>0</v>
      </c>
      <c r="R19" s="14">
        <f>Q19*1.5</f>
        <v>0</v>
      </c>
      <c r="S19" s="39">
        <v>0</v>
      </c>
      <c r="T19" s="14">
        <f>S19*1.5</f>
        <v>0</v>
      </c>
      <c r="U19" s="39">
        <v>0</v>
      </c>
      <c r="V19" s="14">
        <f>U19*1.5</f>
        <v>0</v>
      </c>
    </row>
    <row r="20" spans="1:22" ht="47.25" x14ac:dyDescent="0.2">
      <c r="A20" s="24" t="s">
        <v>27</v>
      </c>
      <c r="B20" s="26">
        <v>0.15</v>
      </c>
      <c r="C20" s="39">
        <v>0</v>
      </c>
      <c r="D20" s="14">
        <f>C20*1.5</f>
        <v>0</v>
      </c>
      <c r="E20" s="39">
        <v>0</v>
      </c>
      <c r="F20" s="14">
        <f>E20*1.5</f>
        <v>0</v>
      </c>
      <c r="G20" s="39">
        <v>0</v>
      </c>
      <c r="H20" s="14">
        <f>G20*1.5</f>
        <v>0</v>
      </c>
      <c r="I20" s="39">
        <v>0</v>
      </c>
      <c r="J20" s="14">
        <f>I20*1.5</f>
        <v>0</v>
      </c>
      <c r="K20" s="39">
        <v>0</v>
      </c>
      <c r="L20" s="14">
        <f>K20*1.5</f>
        <v>0</v>
      </c>
      <c r="M20" s="39">
        <v>0</v>
      </c>
      <c r="N20" s="14">
        <f>M20*1.5</f>
        <v>0</v>
      </c>
      <c r="O20" s="39">
        <v>0</v>
      </c>
      <c r="P20" s="14">
        <f>O20*1.5</f>
        <v>0</v>
      </c>
      <c r="Q20" s="39">
        <v>0</v>
      </c>
      <c r="R20" s="14">
        <f>Q20*1.5</f>
        <v>0</v>
      </c>
      <c r="S20" s="39">
        <v>0</v>
      </c>
      <c r="T20" s="14">
        <f>S20*1.5</f>
        <v>0</v>
      </c>
      <c r="U20" s="39">
        <v>0</v>
      </c>
      <c r="V20" s="14">
        <f>U20*1.5</f>
        <v>0</v>
      </c>
    </row>
    <row r="21" spans="1:22" ht="48" thickBot="1" x14ac:dyDescent="0.25">
      <c r="A21" s="24" t="s">
        <v>28</v>
      </c>
      <c r="B21" s="26">
        <v>0.3</v>
      </c>
      <c r="C21" s="40">
        <v>0</v>
      </c>
      <c r="D21" s="27">
        <f>C21*3</f>
        <v>0</v>
      </c>
      <c r="E21" s="40">
        <v>0</v>
      </c>
      <c r="F21" s="27">
        <f>E21*3</f>
        <v>0</v>
      </c>
      <c r="G21" s="40">
        <v>0</v>
      </c>
      <c r="H21" s="27">
        <f>G21*3</f>
        <v>0</v>
      </c>
      <c r="I21" s="40">
        <v>0</v>
      </c>
      <c r="J21" s="27">
        <f>I21*3</f>
        <v>0</v>
      </c>
      <c r="K21" s="40">
        <v>0</v>
      </c>
      <c r="L21" s="27">
        <f>K21*3</f>
        <v>0</v>
      </c>
      <c r="M21" s="40">
        <v>0</v>
      </c>
      <c r="N21" s="27">
        <f>M21*3</f>
        <v>0</v>
      </c>
      <c r="O21" s="40">
        <v>0</v>
      </c>
      <c r="P21" s="27">
        <f>O21*3</f>
        <v>0</v>
      </c>
      <c r="Q21" s="40">
        <v>0</v>
      </c>
      <c r="R21" s="27">
        <f>Q21*3</f>
        <v>0</v>
      </c>
      <c r="S21" s="40">
        <v>0</v>
      </c>
      <c r="T21" s="27">
        <f>S21*3</f>
        <v>0</v>
      </c>
      <c r="U21" s="40">
        <v>0</v>
      </c>
      <c r="V21" s="27">
        <f>U21*3</f>
        <v>0</v>
      </c>
    </row>
    <row r="22" spans="1:22" ht="15.75" x14ac:dyDescent="0.2">
      <c r="A22" s="28"/>
      <c r="B22" s="29"/>
      <c r="C22" s="30"/>
      <c r="D22" s="31"/>
      <c r="E22" s="32"/>
      <c r="F22" s="33"/>
      <c r="G22" s="30"/>
      <c r="H22" s="31"/>
      <c r="I22" s="32"/>
      <c r="J22" s="33"/>
      <c r="K22" s="30"/>
      <c r="L22" s="31"/>
      <c r="M22" s="32"/>
      <c r="N22" s="33"/>
      <c r="O22" s="30"/>
      <c r="P22" s="31"/>
      <c r="Q22" s="32"/>
      <c r="R22" s="33"/>
      <c r="S22" s="30"/>
      <c r="T22" s="31"/>
      <c r="U22" s="32"/>
      <c r="V22" s="33"/>
    </row>
    <row r="23" spans="1:22" ht="20.25" x14ac:dyDescent="0.2">
      <c r="A23" s="34" t="s">
        <v>11</v>
      </c>
      <c r="B23" s="35">
        <f>B16+B18+B17+B15</f>
        <v>0.99999999999999989</v>
      </c>
      <c r="C23" s="57"/>
      <c r="D23" s="14">
        <f>D16+D17+D18+D15</f>
        <v>0</v>
      </c>
      <c r="E23" s="57"/>
      <c r="F23" s="14">
        <f>F16+F17+F18+F15</f>
        <v>0</v>
      </c>
      <c r="G23" s="57"/>
      <c r="H23" s="14">
        <f>H16+H17+H18+H15</f>
        <v>0</v>
      </c>
      <c r="I23" s="57"/>
      <c r="J23" s="14">
        <f>J16+J17+J18+J15</f>
        <v>0</v>
      </c>
      <c r="K23" s="57"/>
      <c r="L23" s="14">
        <f>L16+L17+L18+L15</f>
        <v>0</v>
      </c>
      <c r="M23" s="57"/>
      <c r="N23" s="14">
        <f>N16+N17+N18+N15</f>
        <v>0</v>
      </c>
      <c r="O23" s="57"/>
      <c r="P23" s="14">
        <f>P16+P17+P18+P15</f>
        <v>0</v>
      </c>
      <c r="Q23" s="57"/>
      <c r="R23" s="14">
        <f>R16+R17+R18+R15</f>
        <v>0</v>
      </c>
      <c r="S23" s="57"/>
      <c r="T23" s="14">
        <f>T16+T17+T18+T15</f>
        <v>0</v>
      </c>
      <c r="U23" s="57"/>
      <c r="V23" s="14">
        <f>V16+V17+V18+V15</f>
        <v>0</v>
      </c>
    </row>
    <row r="24" spans="1:22" ht="20.25" x14ac:dyDescent="0.2">
      <c r="A24" s="34" t="s">
        <v>12</v>
      </c>
      <c r="B24" s="35">
        <v>0.5</v>
      </c>
      <c r="C24" s="58"/>
      <c r="D24" s="14">
        <f>D23*0.5</f>
        <v>0</v>
      </c>
      <c r="E24" s="58"/>
      <c r="F24" s="14">
        <f>F23*0.5</f>
        <v>0</v>
      </c>
      <c r="G24" s="58"/>
      <c r="H24" s="14">
        <f>H23*0.5</f>
        <v>0</v>
      </c>
      <c r="I24" s="58"/>
      <c r="J24" s="14">
        <f>J23*0.5</f>
        <v>0</v>
      </c>
      <c r="K24" s="58"/>
      <c r="L24" s="14">
        <f>L23*0.5</f>
        <v>0</v>
      </c>
      <c r="M24" s="58"/>
      <c r="N24" s="14">
        <f>N23*0.5</f>
        <v>0</v>
      </c>
      <c r="O24" s="58"/>
      <c r="P24" s="14">
        <f>P23*0.5</f>
        <v>0</v>
      </c>
      <c r="Q24" s="58"/>
      <c r="R24" s="14">
        <f>R23*0.5</f>
        <v>0</v>
      </c>
      <c r="S24" s="58"/>
      <c r="T24" s="14">
        <f>T23*0.5</f>
        <v>0</v>
      </c>
      <c r="U24" s="58"/>
      <c r="V24" s="14">
        <f>V23*0.5</f>
        <v>0</v>
      </c>
    </row>
    <row r="25" spans="1:22" ht="41.25" thickBot="1" x14ac:dyDescent="0.25">
      <c r="A25" s="42" t="s">
        <v>13</v>
      </c>
      <c r="B25" s="43">
        <v>75</v>
      </c>
      <c r="C25" s="59"/>
      <c r="D25" s="14" t="str">
        <f>IF(D23&gt;=75,"עבר להצעת מחיר","לא עבר סף איכות")</f>
        <v>לא עבר סף איכות</v>
      </c>
      <c r="E25" s="59"/>
      <c r="F25" s="14" t="str">
        <f>IF(F23&gt;=75,"עבר להצעת מחיר","לא עבר סף איכות")</f>
        <v>לא עבר סף איכות</v>
      </c>
      <c r="G25" s="59"/>
      <c r="H25" s="14" t="str">
        <f>IF(H23&gt;=75,"עבר להצעת מחיר","לא עבר סף איכות")</f>
        <v>לא עבר סף איכות</v>
      </c>
      <c r="I25" s="59"/>
      <c r="J25" s="14" t="str">
        <f>IF(J23&gt;=75,"עבר להצעת מחיר","לא עבר סף איכות")</f>
        <v>לא עבר סף איכות</v>
      </c>
      <c r="K25" s="59"/>
      <c r="L25" s="14" t="str">
        <f>IF(L23&gt;=75,"עבר להצעת מחיר","לא עבר סף איכות")</f>
        <v>לא עבר סף איכות</v>
      </c>
      <c r="M25" s="59"/>
      <c r="N25" s="14" t="str">
        <f>IF(N23&gt;=75,"עבר להצעת מחיר","לא עבר סף איכות")</f>
        <v>לא עבר סף איכות</v>
      </c>
      <c r="O25" s="59"/>
      <c r="P25" s="14" t="str">
        <f>IF(P23&gt;=75,"עבר להצעת מחיר","לא עבר סף איכות")</f>
        <v>לא עבר סף איכות</v>
      </c>
      <c r="Q25" s="59"/>
      <c r="R25" s="14" t="str">
        <f>IF(R23&gt;=75,"עבר להצעת מחיר","לא עבר סף איכות")</f>
        <v>לא עבר סף איכות</v>
      </c>
      <c r="S25" s="59"/>
      <c r="T25" s="14" t="str">
        <f>IF(T23&gt;=75,"עבר להצעת מחיר","לא עבר סף איכות")</f>
        <v>לא עבר סף איכות</v>
      </c>
      <c r="U25" s="59"/>
      <c r="V25" s="14" t="str">
        <f>IF(V23&gt;=75,"עבר להצעת מחיר","לא עבר סף איכות")</f>
        <v>לא עבר סף איכות</v>
      </c>
    </row>
    <row r="27" spans="1:22" ht="20.25" x14ac:dyDescent="0.2">
      <c r="A27" s="49" t="s">
        <v>14</v>
      </c>
      <c r="B27" s="50"/>
      <c r="C27" s="36" t="s">
        <v>15</v>
      </c>
      <c r="D27" s="36" t="s">
        <v>16</v>
      </c>
      <c r="E27" s="36" t="s">
        <v>15</v>
      </c>
      <c r="F27" s="36" t="s">
        <v>16</v>
      </c>
      <c r="G27" s="36" t="s">
        <v>15</v>
      </c>
      <c r="H27" s="36" t="s">
        <v>16</v>
      </c>
      <c r="I27" s="36" t="s">
        <v>15</v>
      </c>
      <c r="J27" s="36" t="s">
        <v>16</v>
      </c>
      <c r="K27" s="36" t="s">
        <v>15</v>
      </c>
      <c r="L27" s="36" t="s">
        <v>16</v>
      </c>
      <c r="M27" s="36" t="s">
        <v>15</v>
      </c>
      <c r="N27" s="36" t="s">
        <v>16</v>
      </c>
      <c r="O27" s="36" t="s">
        <v>15</v>
      </c>
      <c r="P27" s="36" t="s">
        <v>16</v>
      </c>
      <c r="Q27" s="36" t="s">
        <v>15</v>
      </c>
      <c r="R27" s="36" t="s">
        <v>16</v>
      </c>
      <c r="S27" s="36" t="s">
        <v>15</v>
      </c>
      <c r="T27" s="36" t="s">
        <v>16</v>
      </c>
      <c r="U27" s="36" t="s">
        <v>15</v>
      </c>
      <c r="V27" s="36" t="s">
        <v>16</v>
      </c>
    </row>
    <row r="28" spans="1:22" ht="20.25" x14ac:dyDescent="0.2">
      <c r="A28" s="49" t="s">
        <v>17</v>
      </c>
      <c r="B28" s="50"/>
      <c r="C28" s="41"/>
      <c r="D28" s="36" t="str">
        <f>IF(C28="","יש להזין נתון",IF(C28&lt;=2,282,IF(C28=3,196,IF(C28=4,147,""))))</f>
        <v>יש להזין נתון</v>
      </c>
      <c r="E28" s="41"/>
      <c r="F28" s="36" t="str">
        <f>IF(E28="","יש להזין נתון",IF(E28&lt;=2,282,IF(E28=3,196,IF(E28=4,147,""))))</f>
        <v>יש להזין נתון</v>
      </c>
      <c r="G28" s="41"/>
      <c r="H28" s="36" t="str">
        <f>IF(G28="","יש להזין נתון",IF(G28&lt;=2,282,IF(G28=3,196,IF(G28=4,147,""))))</f>
        <v>יש להזין נתון</v>
      </c>
      <c r="I28" s="41"/>
      <c r="J28" s="36" t="str">
        <f>IF(I28="","יש להזין נתון",IF(I28&lt;=2,282,IF(I28=3,196,IF(I28=4,147,""))))</f>
        <v>יש להזין נתון</v>
      </c>
      <c r="K28" s="41"/>
      <c r="L28" s="36" t="str">
        <f>IF(K28="","יש להזין נתון",IF(K28&lt;=2,282,IF(K28=3,196,IF(K28=4,147,""))))</f>
        <v>יש להזין נתון</v>
      </c>
      <c r="M28" s="41"/>
      <c r="N28" s="36" t="str">
        <f>IF(M28="","יש להזין נתון",IF(M28&lt;=2,282,IF(M28=3,196,IF(M28=4,147,""))))</f>
        <v>יש להזין נתון</v>
      </c>
      <c r="O28" s="41"/>
      <c r="P28" s="36" t="str">
        <f>IF(O28="","יש להזין נתון",IF(O28&lt;=2,282,IF(O28=3,196,IF(O28=4,147,""))))</f>
        <v>יש להזין נתון</v>
      </c>
      <c r="Q28" s="41"/>
      <c r="R28" s="36" t="str">
        <f>IF(Q28="","יש להזין נתון",IF(Q28&lt;=2,282,IF(Q28=3,196,IF(Q28=4,147,""))))</f>
        <v>יש להזין נתון</v>
      </c>
      <c r="S28" s="41"/>
      <c r="T28" s="36" t="str">
        <f>IF(S28="","יש להזין נתון",IF(S28&lt;=2,282,IF(S28=3,196,IF(S28=4,147,""))))</f>
        <v>יש להזין נתון</v>
      </c>
      <c r="U28" s="41"/>
      <c r="V28" s="36" t="str">
        <f>IF(U28="","יש להזין נתון",IF(U28&lt;=2,282,IF(U28=3,196,IF(U28=4,147,""))))</f>
        <v>יש להזין נתון</v>
      </c>
    </row>
    <row r="29" spans="1:22" ht="20.25" x14ac:dyDescent="0.2">
      <c r="A29" s="49" t="s">
        <v>18</v>
      </c>
      <c r="B29" s="50"/>
      <c r="C29" s="41"/>
      <c r="D29" s="37" t="str">
        <f>IF(C29="חברה",10%,IF(C29="עצמאי",20%,"יש להזין נתון"))</f>
        <v>יש להזין נתון</v>
      </c>
      <c r="E29" s="41"/>
      <c r="F29" s="37" t="str">
        <f>IF(E29="חברה",10%,IF(E29="עצמאי",20%,"יש להזין נתון"))</f>
        <v>יש להזין נתון</v>
      </c>
      <c r="G29" s="41"/>
      <c r="H29" s="37" t="str">
        <f>IF(G29="חברה",10%,IF(G29="עצמאי",20%,"יש להזין נתון"))</f>
        <v>יש להזין נתון</v>
      </c>
      <c r="I29" s="41"/>
      <c r="J29" s="37" t="str">
        <f>IF(I29="חברה",10%,IF(I29="עצמאי",20%,"יש להזין נתון"))</f>
        <v>יש להזין נתון</v>
      </c>
      <c r="K29" s="41"/>
      <c r="L29" s="37" t="str">
        <f>IF(K29="חברה",10%,IF(K29="עצמאי",20%,"יש להזין נתון"))</f>
        <v>יש להזין נתון</v>
      </c>
      <c r="M29" s="41"/>
      <c r="N29" s="37" t="str">
        <f>IF(M29="חברה",10%,IF(M29="עצמאי",20%,"יש להזין נתון"))</f>
        <v>יש להזין נתון</v>
      </c>
      <c r="O29" s="41"/>
      <c r="P29" s="37" t="str">
        <f>IF(O29="חברה",10%,IF(O29="עצמאי",20%,"יש להזין נתון"))</f>
        <v>יש להזין נתון</v>
      </c>
      <c r="Q29" s="41"/>
      <c r="R29" s="37" t="str">
        <f>IF(Q29="חברה",10%,IF(Q29="עצמאי",20%,"יש להזין נתון"))</f>
        <v>יש להזין נתון</v>
      </c>
      <c r="S29" s="41"/>
      <c r="T29" s="37" t="str">
        <f>IF(S29="חברה",10%,IF(S29="עצמאי",20%,"יש להזין נתון"))</f>
        <v>יש להזין נתון</v>
      </c>
      <c r="U29" s="41" t="s">
        <v>19</v>
      </c>
      <c r="V29" s="37">
        <f>IF(U29="חברה",10%,IF(U29="עצמאי",20%,"יש להזין נתון"))</f>
        <v>0.1</v>
      </c>
    </row>
    <row r="30" spans="1:22" ht="20.25" x14ac:dyDescent="0.2">
      <c r="A30" s="49" t="s">
        <v>20</v>
      </c>
      <c r="B30" s="50"/>
      <c r="C30" s="60">
        <v>0.1</v>
      </c>
      <c r="D30" s="54"/>
      <c r="E30" s="60">
        <v>0.1</v>
      </c>
      <c r="F30" s="54"/>
      <c r="G30" s="60">
        <v>0.1</v>
      </c>
      <c r="H30" s="54"/>
      <c r="I30" s="60">
        <v>0.1</v>
      </c>
      <c r="J30" s="54"/>
      <c r="K30" s="60">
        <v>0.1</v>
      </c>
      <c r="L30" s="54"/>
      <c r="M30" s="60">
        <v>0.1</v>
      </c>
      <c r="N30" s="54"/>
      <c r="O30" s="60">
        <v>0.1</v>
      </c>
      <c r="P30" s="54"/>
      <c r="Q30" s="60">
        <v>0.1</v>
      </c>
      <c r="R30" s="54"/>
      <c r="S30" s="60">
        <v>0.1</v>
      </c>
      <c r="T30" s="54"/>
      <c r="U30" s="60">
        <v>0.1</v>
      </c>
      <c r="V30" s="54"/>
    </row>
    <row r="31" spans="1:22" ht="20.25" x14ac:dyDescent="0.2">
      <c r="A31" s="49" t="s">
        <v>21</v>
      </c>
      <c r="B31" s="50"/>
      <c r="C31" s="51"/>
      <c r="D31" s="52"/>
      <c r="E31" s="51"/>
      <c r="F31" s="52"/>
      <c r="G31" s="51"/>
      <c r="H31" s="52"/>
      <c r="I31" s="51"/>
      <c r="J31" s="52"/>
      <c r="K31" s="51"/>
      <c r="L31" s="52"/>
      <c r="M31" s="51"/>
      <c r="N31" s="52"/>
      <c r="O31" s="51"/>
      <c r="P31" s="52"/>
      <c r="Q31" s="51"/>
      <c r="R31" s="52"/>
      <c r="S31" s="51"/>
      <c r="T31" s="52"/>
      <c r="U31" s="51"/>
      <c r="V31" s="52"/>
    </row>
    <row r="32" spans="1:22" ht="20.25" x14ac:dyDescent="0.2">
      <c r="A32" s="49" t="s">
        <v>22</v>
      </c>
      <c r="B32" s="50"/>
      <c r="C32" s="53" t="e">
        <f>D28*(1-D29)*(1-C30)*(1-C31)</f>
        <v>#VALUE!</v>
      </c>
      <c r="D32" s="54"/>
      <c r="E32" s="53" t="e">
        <f>F28*(1-F29)*(1-E30)*(1-E31)</f>
        <v>#VALUE!</v>
      </c>
      <c r="F32" s="54"/>
      <c r="G32" s="53" t="e">
        <f t="shared" ref="G32" si="14">H28*(1-H29)*(1-G30)*(1-G31)</f>
        <v>#VALUE!</v>
      </c>
      <c r="H32" s="54"/>
      <c r="I32" s="53" t="e">
        <f t="shared" ref="I32" si="15">J28*(1-J29)*(1-I30)*(1-I31)</f>
        <v>#VALUE!</v>
      </c>
      <c r="J32" s="54"/>
      <c r="K32" s="53" t="e">
        <f t="shared" ref="K32" si="16">L28*(1-L29)*(1-K30)*(1-K31)</f>
        <v>#VALUE!</v>
      </c>
      <c r="L32" s="54"/>
      <c r="M32" s="53" t="e">
        <f t="shared" ref="M32" si="17">N28*(1-N29)*(1-M30)*(1-M31)</f>
        <v>#VALUE!</v>
      </c>
      <c r="N32" s="54"/>
      <c r="O32" s="53" t="e">
        <f t="shared" ref="O32" si="18">P28*(1-P29)*(1-O30)*(1-O31)</f>
        <v>#VALUE!</v>
      </c>
      <c r="P32" s="54"/>
      <c r="Q32" s="53" t="e">
        <f t="shared" ref="Q32" si="19">R28*(1-R29)*(1-Q30)*(1-Q31)</f>
        <v>#VALUE!</v>
      </c>
      <c r="R32" s="54"/>
      <c r="S32" s="53" t="e">
        <f t="shared" ref="S32" si="20">T28*(1-T29)*(1-S30)*(1-S31)</f>
        <v>#VALUE!</v>
      </c>
      <c r="T32" s="54"/>
      <c r="U32" s="53" t="e">
        <f t="shared" ref="U32" si="21">V28*(1-V29)*(1-U30)*(1-U31)</f>
        <v>#VALUE!</v>
      </c>
      <c r="V32" s="54"/>
    </row>
    <row r="33" spans="1:22" ht="20.25" x14ac:dyDescent="0.2">
      <c r="A33" s="49" t="s">
        <v>23</v>
      </c>
      <c r="B33" s="50"/>
      <c r="C33" s="53" t="e">
        <f>MIN($C$32:$V$32)/C32*100</f>
        <v>#VALUE!</v>
      </c>
      <c r="D33" s="54"/>
      <c r="E33" s="53" t="e">
        <f t="shared" ref="E33" si="22">MIN($C$32:$V$32)/E32*100</f>
        <v>#VALUE!</v>
      </c>
      <c r="F33" s="54"/>
      <c r="G33" s="53" t="e">
        <f t="shared" ref="G33" si="23">MIN($C$32:$V$32)/G32*100</f>
        <v>#VALUE!</v>
      </c>
      <c r="H33" s="54"/>
      <c r="I33" s="53" t="e">
        <f t="shared" ref="I33" si="24">MIN($C$32:$V$32)/I32*100</f>
        <v>#VALUE!</v>
      </c>
      <c r="J33" s="54"/>
      <c r="K33" s="53" t="e">
        <f t="shared" ref="K33" si="25">MIN($C$32:$V$32)/K32*100</f>
        <v>#VALUE!</v>
      </c>
      <c r="L33" s="54"/>
      <c r="M33" s="53" t="e">
        <f t="shared" ref="M33" si="26">MIN($C$32:$V$32)/M32*100</f>
        <v>#VALUE!</v>
      </c>
      <c r="N33" s="54"/>
      <c r="O33" s="53" t="e">
        <f t="shared" ref="O33" si="27">MIN($C$32:$V$32)/O32*100</f>
        <v>#VALUE!</v>
      </c>
      <c r="P33" s="54"/>
      <c r="Q33" s="53" t="e">
        <f t="shared" ref="Q33" si="28">MIN($C$32:$V$32)/Q32*100</f>
        <v>#VALUE!</v>
      </c>
      <c r="R33" s="54"/>
      <c r="S33" s="53" t="e">
        <f t="shared" ref="S33" si="29">MIN($C$32:$V$32)/S32*100</f>
        <v>#VALUE!</v>
      </c>
      <c r="T33" s="54"/>
      <c r="U33" s="53" t="e">
        <f t="shared" ref="U33" si="30">MIN($C$32:$V$32)/U32*100</f>
        <v>#VALUE!</v>
      </c>
      <c r="V33" s="54"/>
    </row>
    <row r="34" spans="1:22" ht="20.25" x14ac:dyDescent="0.2">
      <c r="A34" s="49" t="s">
        <v>32</v>
      </c>
      <c r="B34" s="50"/>
      <c r="C34" s="53" t="e">
        <f t="shared" ref="C34" si="31">C33*0.5</f>
        <v>#VALUE!</v>
      </c>
      <c r="D34" s="54"/>
      <c r="E34" s="53" t="e">
        <f t="shared" ref="E34" si="32">E33*0.5</f>
        <v>#VALUE!</v>
      </c>
      <c r="F34" s="54"/>
      <c r="G34" s="53" t="e">
        <f t="shared" ref="G34" si="33">G33*0.5</f>
        <v>#VALUE!</v>
      </c>
      <c r="H34" s="54"/>
      <c r="I34" s="53" t="e">
        <f t="shared" ref="I34" si="34">I33*0.5</f>
        <v>#VALUE!</v>
      </c>
      <c r="J34" s="54"/>
      <c r="K34" s="53" t="e">
        <f t="shared" ref="K34" si="35">K33*0.5</f>
        <v>#VALUE!</v>
      </c>
      <c r="L34" s="54"/>
      <c r="M34" s="53" t="e">
        <f t="shared" ref="M34" si="36">M33*0.5</f>
        <v>#VALUE!</v>
      </c>
      <c r="N34" s="54"/>
      <c r="O34" s="53" t="e">
        <f t="shared" ref="O34" si="37">O33*0.5</f>
        <v>#VALUE!</v>
      </c>
      <c r="P34" s="54"/>
      <c r="Q34" s="53" t="e">
        <f t="shared" ref="Q34" si="38">Q33*0.5</f>
        <v>#VALUE!</v>
      </c>
      <c r="R34" s="54"/>
      <c r="S34" s="53" t="e">
        <f t="shared" ref="S34" si="39">S33*0.5</f>
        <v>#VALUE!</v>
      </c>
      <c r="T34" s="54"/>
      <c r="U34" s="53" t="e">
        <f>U33*0.5</f>
        <v>#VALUE!</v>
      </c>
      <c r="V34" s="54"/>
    </row>
    <row r="35" spans="1:22" s="44" customFormat="1" ht="20.25" x14ac:dyDescent="0.2">
      <c r="A35" s="81"/>
      <c r="B35" s="82"/>
      <c r="C35" s="53"/>
      <c r="D35" s="54"/>
      <c r="E35" s="53"/>
      <c r="F35" s="54"/>
      <c r="G35" s="53"/>
      <c r="H35" s="54"/>
      <c r="I35" s="53"/>
      <c r="J35" s="54"/>
      <c r="K35" s="53"/>
      <c r="L35" s="54"/>
      <c r="M35" s="53"/>
      <c r="N35" s="54"/>
      <c r="O35" s="53"/>
      <c r="P35" s="54"/>
      <c r="Q35" s="53"/>
      <c r="R35" s="54"/>
      <c r="S35" s="53"/>
      <c r="T35" s="54"/>
      <c r="U35" s="53"/>
      <c r="V35" s="54"/>
    </row>
    <row r="36" spans="1:22" ht="20.25" x14ac:dyDescent="0.2">
      <c r="A36" s="49" t="s">
        <v>33</v>
      </c>
      <c r="B36" s="50"/>
      <c r="C36" s="53" t="e">
        <f>C34+D24</f>
        <v>#VALUE!</v>
      </c>
      <c r="D36" s="54"/>
      <c r="E36" s="53" t="e">
        <f t="shared" ref="E36" si="40">E34+F24</f>
        <v>#VALUE!</v>
      </c>
      <c r="F36" s="54"/>
      <c r="G36" s="53" t="e">
        <f t="shared" ref="G36" si="41">G34+H24</f>
        <v>#VALUE!</v>
      </c>
      <c r="H36" s="54"/>
      <c r="I36" s="53" t="e">
        <f t="shared" ref="I36" si="42">I34+J24</f>
        <v>#VALUE!</v>
      </c>
      <c r="J36" s="54"/>
      <c r="K36" s="53" t="e">
        <f t="shared" ref="K36" si="43">K34+L24</f>
        <v>#VALUE!</v>
      </c>
      <c r="L36" s="54"/>
      <c r="M36" s="53" t="e">
        <f t="shared" ref="M36" si="44">M34+N24</f>
        <v>#VALUE!</v>
      </c>
      <c r="N36" s="54"/>
      <c r="O36" s="53" t="e">
        <f t="shared" ref="O36" si="45">O34+P24</f>
        <v>#VALUE!</v>
      </c>
      <c r="P36" s="54"/>
      <c r="Q36" s="53" t="e">
        <f t="shared" ref="Q36" si="46">Q34+R24</f>
        <v>#VALUE!</v>
      </c>
      <c r="R36" s="54"/>
      <c r="S36" s="53" t="e">
        <f t="shared" ref="S36" si="47">S34+T24</f>
        <v>#VALUE!</v>
      </c>
      <c r="T36" s="54"/>
      <c r="U36" s="53" t="e">
        <f t="shared" ref="U36" si="48">U34+V24</f>
        <v>#VALUE!</v>
      </c>
      <c r="V36" s="54"/>
    </row>
  </sheetData>
  <mergeCells count="205">
    <mergeCell ref="Q35:R35"/>
    <mergeCell ref="S35:T35"/>
    <mergeCell ref="U35:V35"/>
    <mergeCell ref="E36:F36"/>
    <mergeCell ref="G36:H36"/>
    <mergeCell ref="I36:J36"/>
    <mergeCell ref="K36:L36"/>
    <mergeCell ref="M36:N36"/>
    <mergeCell ref="O36:P36"/>
    <mergeCell ref="Q36:R36"/>
    <mergeCell ref="S36:T36"/>
    <mergeCell ref="U36:V36"/>
    <mergeCell ref="G35:H35"/>
    <mergeCell ref="I35:J35"/>
    <mergeCell ref="K35:L35"/>
    <mergeCell ref="M35:N35"/>
    <mergeCell ref="O35:P35"/>
    <mergeCell ref="A35:B35"/>
    <mergeCell ref="A36:B36"/>
    <mergeCell ref="C35:D35"/>
    <mergeCell ref="C36:D36"/>
    <mergeCell ref="E35:F35"/>
    <mergeCell ref="Q33:R33"/>
    <mergeCell ref="S33:T33"/>
    <mergeCell ref="U33:V33"/>
    <mergeCell ref="A34:B34"/>
    <mergeCell ref="C34:D34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G33:H33"/>
    <mergeCell ref="I33:J33"/>
    <mergeCell ref="K33:L33"/>
    <mergeCell ref="M33:N33"/>
    <mergeCell ref="O33:P33"/>
    <mergeCell ref="Q31:R31"/>
    <mergeCell ref="S31:T31"/>
    <mergeCell ref="U31:V31"/>
    <mergeCell ref="G32:H32"/>
    <mergeCell ref="I32:J32"/>
    <mergeCell ref="K32:L32"/>
    <mergeCell ref="M32:N32"/>
    <mergeCell ref="O32:P32"/>
    <mergeCell ref="Q32:R32"/>
    <mergeCell ref="S32:T32"/>
    <mergeCell ref="U32:V32"/>
    <mergeCell ref="G31:H31"/>
    <mergeCell ref="I31:J31"/>
    <mergeCell ref="K31:L31"/>
    <mergeCell ref="M31:N31"/>
    <mergeCell ref="O31:P31"/>
    <mergeCell ref="Q23:Q25"/>
    <mergeCell ref="S23:S25"/>
    <mergeCell ref="U23:U25"/>
    <mergeCell ref="G30:H30"/>
    <mergeCell ref="I30:J30"/>
    <mergeCell ref="K30:L30"/>
    <mergeCell ref="M30:N30"/>
    <mergeCell ref="O30:P30"/>
    <mergeCell ref="Q30:R30"/>
    <mergeCell ref="S30:T30"/>
    <mergeCell ref="U30:V30"/>
    <mergeCell ref="G23:G25"/>
    <mergeCell ref="I23:I25"/>
    <mergeCell ref="K23:K25"/>
    <mergeCell ref="M23:M25"/>
    <mergeCell ref="O23:O25"/>
    <mergeCell ref="Q10:R10"/>
    <mergeCell ref="S10:T10"/>
    <mergeCell ref="U10:V10"/>
    <mergeCell ref="G11:H11"/>
    <mergeCell ref="I11:J11"/>
    <mergeCell ref="K11:L11"/>
    <mergeCell ref="M11:N11"/>
    <mergeCell ref="O11:P11"/>
    <mergeCell ref="Q11:R11"/>
    <mergeCell ref="S11:T11"/>
    <mergeCell ref="U11:V11"/>
    <mergeCell ref="G10:H10"/>
    <mergeCell ref="I10:J10"/>
    <mergeCell ref="K10:L10"/>
    <mergeCell ref="M10:N10"/>
    <mergeCell ref="O10:P10"/>
    <mergeCell ref="Q8:R8"/>
    <mergeCell ref="S8:T8"/>
    <mergeCell ref="U8:V8"/>
    <mergeCell ref="G9:H9"/>
    <mergeCell ref="I9:J9"/>
    <mergeCell ref="K9:L9"/>
    <mergeCell ref="M9:N9"/>
    <mergeCell ref="O9:P9"/>
    <mergeCell ref="Q9:R9"/>
    <mergeCell ref="S9:T9"/>
    <mergeCell ref="U9:V9"/>
    <mergeCell ref="G8:H8"/>
    <mergeCell ref="I8:J8"/>
    <mergeCell ref="K8:L8"/>
    <mergeCell ref="M8:N8"/>
    <mergeCell ref="O8:P8"/>
    <mergeCell ref="Q6:R6"/>
    <mergeCell ref="S6:T6"/>
    <mergeCell ref="U6:V6"/>
    <mergeCell ref="G7:H7"/>
    <mergeCell ref="I7:J7"/>
    <mergeCell ref="K7:L7"/>
    <mergeCell ref="M7:N7"/>
    <mergeCell ref="O7:P7"/>
    <mergeCell ref="Q7:R7"/>
    <mergeCell ref="S7:T7"/>
    <mergeCell ref="U7:V7"/>
    <mergeCell ref="G6:H6"/>
    <mergeCell ref="I6:J6"/>
    <mergeCell ref="K6:L6"/>
    <mergeCell ref="M6:N6"/>
    <mergeCell ref="O6:P6"/>
    <mergeCell ref="Q4:R4"/>
    <mergeCell ref="S4:T4"/>
    <mergeCell ref="U4:V4"/>
    <mergeCell ref="G5:H5"/>
    <mergeCell ref="I5:J5"/>
    <mergeCell ref="K5:L5"/>
    <mergeCell ref="M5:N5"/>
    <mergeCell ref="O5:P5"/>
    <mergeCell ref="Q5:R5"/>
    <mergeCell ref="S5:T5"/>
    <mergeCell ref="U5:V5"/>
    <mergeCell ref="G4:H4"/>
    <mergeCell ref="I4:J4"/>
    <mergeCell ref="K4:L4"/>
    <mergeCell ref="M4:N4"/>
    <mergeCell ref="O4:P4"/>
    <mergeCell ref="S2:T2"/>
    <mergeCell ref="U2:V2"/>
    <mergeCell ref="G3:H3"/>
    <mergeCell ref="I3:J3"/>
    <mergeCell ref="K3:L3"/>
    <mergeCell ref="M3:N3"/>
    <mergeCell ref="O3:P3"/>
    <mergeCell ref="Q3:R3"/>
    <mergeCell ref="S3:T3"/>
    <mergeCell ref="U3:V3"/>
    <mergeCell ref="G2:H2"/>
    <mergeCell ref="I2:J2"/>
    <mergeCell ref="K2:L2"/>
    <mergeCell ref="M2:N2"/>
    <mergeCell ref="O2:P2"/>
    <mergeCell ref="Q1:R1"/>
    <mergeCell ref="S1:T1"/>
    <mergeCell ref="U1:V1"/>
    <mergeCell ref="G1:H1"/>
    <mergeCell ref="I1:J1"/>
    <mergeCell ref="K1:L1"/>
    <mergeCell ref="M1:N1"/>
    <mergeCell ref="O1:P1"/>
    <mergeCell ref="A5:B5"/>
    <mergeCell ref="C5:D5"/>
    <mergeCell ref="E5:F5"/>
    <mergeCell ref="A1:B1"/>
    <mergeCell ref="C1:D1"/>
    <mergeCell ref="E1:F1"/>
    <mergeCell ref="A2:B2"/>
    <mergeCell ref="C2:D2"/>
    <mergeCell ref="E2:F2"/>
    <mergeCell ref="A3:B3"/>
    <mergeCell ref="C3:D3"/>
    <mergeCell ref="E3:F3"/>
    <mergeCell ref="A4:B4"/>
    <mergeCell ref="C4:D4"/>
    <mergeCell ref="E4:F4"/>
    <mergeCell ref="Q2:R2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23:C25"/>
    <mergeCell ref="E23:E25"/>
    <mergeCell ref="A27:B27"/>
    <mergeCell ref="A28:B28"/>
    <mergeCell ref="A29:B29"/>
    <mergeCell ref="A30:B30"/>
    <mergeCell ref="C30:D30"/>
    <mergeCell ref="E30:F30"/>
    <mergeCell ref="A31:B31"/>
    <mergeCell ref="C31:D31"/>
    <mergeCell ref="E31:F31"/>
    <mergeCell ref="A32:B32"/>
    <mergeCell ref="C32:D32"/>
    <mergeCell ref="E32:F32"/>
    <mergeCell ref="A33:B33"/>
    <mergeCell ref="C33:D33"/>
    <mergeCell ref="E33:F33"/>
  </mergeCells>
  <conditionalFormatting sqref="C7:V13">
    <cfRule type="containsText" dxfId="71" priority="116" stopIfTrue="1" operator="containsText" text="V">
      <formula>NOT(ISERROR(SEARCH("V",C7)))</formula>
    </cfRule>
    <cfRule type="containsText" dxfId="70" priority="117" stopIfTrue="1" operator="containsText" text="X">
      <formula>NOT(ISERROR(SEARCH("X",C7)))</formula>
    </cfRule>
  </conditionalFormatting>
  <conditionalFormatting sqref="D25">
    <cfRule type="containsText" dxfId="69" priority="84" operator="containsText" text="לא">
      <formula>NOT(ISERROR(SEARCH("לא",D25)))</formula>
    </cfRule>
  </conditionalFormatting>
  <conditionalFormatting sqref="F25">
    <cfRule type="containsText" dxfId="68" priority="83" operator="containsText" text="לא">
      <formula>NOT(ISERROR(SEARCH("לא",F25)))</formula>
    </cfRule>
  </conditionalFormatting>
  <conditionalFormatting sqref="J25">
    <cfRule type="containsText" dxfId="67" priority="82" operator="containsText" text="לא">
      <formula>NOT(ISERROR(SEARCH("לא",J25)))</formula>
    </cfRule>
  </conditionalFormatting>
  <conditionalFormatting sqref="L25">
    <cfRule type="containsText" dxfId="66" priority="81" operator="containsText" text="לא">
      <formula>NOT(ISERROR(SEARCH("לא",L25)))</formula>
    </cfRule>
  </conditionalFormatting>
  <conditionalFormatting sqref="N25">
    <cfRule type="containsText" dxfId="65" priority="80" operator="containsText" text="לא">
      <formula>NOT(ISERROR(SEARCH("לא",N25)))</formula>
    </cfRule>
  </conditionalFormatting>
  <conditionalFormatting sqref="P25">
    <cfRule type="containsText" dxfId="64" priority="79" operator="containsText" text="לא">
      <formula>NOT(ISERROR(SEARCH("לא",P25)))</formula>
    </cfRule>
  </conditionalFormatting>
  <conditionalFormatting sqref="R25">
    <cfRule type="containsText" dxfId="63" priority="78" operator="containsText" text="לא">
      <formula>NOT(ISERROR(SEARCH("לא",R25)))</formula>
    </cfRule>
  </conditionalFormatting>
  <conditionalFormatting sqref="T25">
    <cfRule type="containsText" dxfId="62" priority="77" operator="containsText" text="לא">
      <formula>NOT(ISERROR(SEARCH("לא",T25)))</formula>
    </cfRule>
  </conditionalFormatting>
  <conditionalFormatting sqref="V25">
    <cfRule type="containsText" dxfId="61" priority="76" operator="containsText" text="לא">
      <formula>NOT(ISERROR(SEARCH("לא",V25)))</formula>
    </cfRule>
  </conditionalFormatting>
  <conditionalFormatting sqref="V25">
    <cfRule type="containsText" dxfId="60" priority="75" operator="containsText" text="לא">
      <formula>NOT(ISERROR(SEARCH("לא",V25)))</formula>
    </cfRule>
  </conditionalFormatting>
  <dataValidations count="1">
    <dataValidation type="list" allowBlank="1" showInputMessage="1" showErrorMessage="1" sqref="C16 E16:E17 G16:G17 K16:K17 O16:O17 S16:S17 I16:I17 M16:M17 Q16:Q17 U16:U17">
      <formula1>"דוקטורט, לא"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18" stopIfTrue="1" operator="containsText" text="V" id="{339D299D-2037-4BBA-8F63-705AD4BCC446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D21 D23:D25 C18:D18 H23:H25 F23:F25 J23:J25 L23:L25 N23:N25 P23:P25 R23:R25 T23:T25 V23:V25 F18 H18 J18 L18 N18 P18 R18 T18 V18 C17</xm:sqref>
        </x14:conditionalFormatting>
        <x14:conditionalFormatting xmlns:xm="http://schemas.microsoft.com/office/excel/2006/main">
          <x14:cfRule type="containsText" priority="119" stopIfTrue="1" operator="containsText" text="V" id="{26C36B7D-2F41-437B-A4A7-886A0AA9DF13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D19</xm:sqref>
        </x14:conditionalFormatting>
        <x14:conditionalFormatting xmlns:xm="http://schemas.microsoft.com/office/excel/2006/main">
          <x14:cfRule type="containsText" priority="120" stopIfTrue="1" operator="containsText" text="V" id="{78671828-522F-4E90-9FCA-8F60FD698294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containsText" priority="112" stopIfTrue="1" operator="containsText" text="V" id="{E0555895-0687-41A7-9C8A-39A32E9992B6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C15:D15 F15 H15 J15 L15 N15 P15 R15 T15 V15</xm:sqref>
        </x14:conditionalFormatting>
        <x14:conditionalFormatting xmlns:xm="http://schemas.microsoft.com/office/excel/2006/main">
          <x14:cfRule type="containsText" priority="109" stopIfTrue="1" operator="containsText" text="V" id="{EA8AE23C-E228-43A7-8C3C-46F4254B80C7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F21</xm:sqref>
        </x14:conditionalFormatting>
        <x14:conditionalFormatting xmlns:xm="http://schemas.microsoft.com/office/excel/2006/main">
          <x14:cfRule type="containsText" priority="110" stopIfTrue="1" operator="containsText" text="V" id="{F147C3FE-2C2E-4D07-8BE1-F1332EEAD2F3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containsText" priority="111" stopIfTrue="1" operator="containsText" text="V" id="{87A10720-DF11-483E-9E0E-A3FDD8D81114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F20</xm:sqref>
        </x14:conditionalFormatting>
        <x14:conditionalFormatting xmlns:xm="http://schemas.microsoft.com/office/excel/2006/main">
          <x14:cfRule type="containsText" priority="106" stopIfTrue="1" operator="containsText" text="V" id="{AD197AA5-E388-4644-B2DC-E31C9188B2F4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H21</xm:sqref>
        </x14:conditionalFormatting>
        <x14:conditionalFormatting xmlns:xm="http://schemas.microsoft.com/office/excel/2006/main">
          <x14:cfRule type="containsText" priority="107" stopIfTrue="1" operator="containsText" text="V" id="{514D7973-B5D9-4920-A1E5-AB73F933300E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containsText" priority="108" stopIfTrue="1" operator="containsText" text="V" id="{2DDF1C11-A914-457E-9ED0-A8820CF13B90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containsText" priority="103" stopIfTrue="1" operator="containsText" text="V" id="{19D67396-DF5C-4347-8D65-D74701A44E61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J21</xm:sqref>
        </x14:conditionalFormatting>
        <x14:conditionalFormatting xmlns:xm="http://schemas.microsoft.com/office/excel/2006/main">
          <x14:cfRule type="containsText" priority="104" stopIfTrue="1" operator="containsText" text="V" id="{EDA9E7AA-876C-4435-BA2A-EF59F660B037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containsText" priority="105" stopIfTrue="1" operator="containsText" text="V" id="{C323241C-CA42-4F05-A7E4-938D3900E3AE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J20</xm:sqref>
        </x14:conditionalFormatting>
        <x14:conditionalFormatting xmlns:xm="http://schemas.microsoft.com/office/excel/2006/main">
          <x14:cfRule type="containsText" priority="100" stopIfTrue="1" operator="containsText" text="V" id="{3041327F-B50F-428B-B063-6A315C25F81D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L21</xm:sqref>
        </x14:conditionalFormatting>
        <x14:conditionalFormatting xmlns:xm="http://schemas.microsoft.com/office/excel/2006/main">
          <x14:cfRule type="containsText" priority="101" stopIfTrue="1" operator="containsText" text="V" id="{3F609FE1-4FE0-4856-B7AB-4D028C0E82F5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containsText" priority="102" stopIfTrue="1" operator="containsText" text="V" id="{116E9756-2B7F-4E11-B5D6-F546CD961673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L20</xm:sqref>
        </x14:conditionalFormatting>
        <x14:conditionalFormatting xmlns:xm="http://schemas.microsoft.com/office/excel/2006/main">
          <x14:cfRule type="containsText" priority="97" stopIfTrue="1" operator="containsText" text="V" id="{38C157F1-6BE9-4A9B-BCFB-6A3D9B661D21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N21</xm:sqref>
        </x14:conditionalFormatting>
        <x14:conditionalFormatting xmlns:xm="http://schemas.microsoft.com/office/excel/2006/main">
          <x14:cfRule type="containsText" priority="98" stopIfTrue="1" operator="containsText" text="V" id="{A4A9051E-77A4-4966-9182-7FFE82D2AE7B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containsText" priority="99" stopIfTrue="1" operator="containsText" text="V" id="{E5D42EB1-6197-4B7C-9B2A-7FC401224EC4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containsText" priority="94" stopIfTrue="1" operator="containsText" text="V" id="{9EF6E01D-6C2D-4547-926C-B86127BDFEE8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P21</xm:sqref>
        </x14:conditionalFormatting>
        <x14:conditionalFormatting xmlns:xm="http://schemas.microsoft.com/office/excel/2006/main">
          <x14:cfRule type="containsText" priority="95" stopIfTrue="1" operator="containsText" text="V" id="{5E391EB7-A59A-47B6-BBA1-91C5D7879EB4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containsText" priority="96" stopIfTrue="1" operator="containsText" text="V" id="{D77C206D-AC60-4A9B-AD6E-53233FEED075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P20</xm:sqref>
        </x14:conditionalFormatting>
        <x14:conditionalFormatting xmlns:xm="http://schemas.microsoft.com/office/excel/2006/main">
          <x14:cfRule type="containsText" priority="91" stopIfTrue="1" operator="containsText" text="V" id="{CB09AB19-524D-4726-A729-AD8BEAA45C56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R21</xm:sqref>
        </x14:conditionalFormatting>
        <x14:conditionalFormatting xmlns:xm="http://schemas.microsoft.com/office/excel/2006/main">
          <x14:cfRule type="containsText" priority="92" stopIfTrue="1" operator="containsText" text="V" id="{CD8C025D-4C57-4059-B129-2DB0F666B2CF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containsText" priority="93" stopIfTrue="1" operator="containsText" text="V" id="{DCDAA0D1-74ED-4274-AD35-76CE29FA327F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R20</xm:sqref>
        </x14:conditionalFormatting>
        <x14:conditionalFormatting xmlns:xm="http://schemas.microsoft.com/office/excel/2006/main">
          <x14:cfRule type="containsText" priority="88" stopIfTrue="1" operator="containsText" text="V" id="{0C142229-0D2A-46C3-9EAB-F6D3129B2327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T21</xm:sqref>
        </x14:conditionalFormatting>
        <x14:conditionalFormatting xmlns:xm="http://schemas.microsoft.com/office/excel/2006/main">
          <x14:cfRule type="containsText" priority="89" stopIfTrue="1" operator="containsText" text="V" id="{BACE07DA-8801-46E5-80C7-565E21F097BA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T19</xm:sqref>
        </x14:conditionalFormatting>
        <x14:conditionalFormatting xmlns:xm="http://schemas.microsoft.com/office/excel/2006/main">
          <x14:cfRule type="containsText" priority="90" stopIfTrue="1" operator="containsText" text="V" id="{FA2650ED-DC6F-4238-BBB8-83FE4129B6E6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T20</xm:sqref>
        </x14:conditionalFormatting>
        <x14:conditionalFormatting xmlns:xm="http://schemas.microsoft.com/office/excel/2006/main">
          <x14:cfRule type="containsText" priority="85" stopIfTrue="1" operator="containsText" text="V" id="{320B87A5-C716-4EDF-99BC-8942412F77DB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V21</xm:sqref>
        </x14:conditionalFormatting>
        <x14:conditionalFormatting xmlns:xm="http://schemas.microsoft.com/office/excel/2006/main">
          <x14:cfRule type="containsText" priority="86" stopIfTrue="1" operator="containsText" text="V" id="{CCCC2E2D-681C-45E1-95F3-A12AF1FB5565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V19</xm:sqref>
        </x14:conditionalFormatting>
        <x14:conditionalFormatting xmlns:xm="http://schemas.microsoft.com/office/excel/2006/main">
          <x14:cfRule type="containsText" priority="87" stopIfTrue="1" operator="containsText" text="V" id="{892FE8E3-84AE-4B43-8DA7-ABC693A8E0E0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V20</xm:sqref>
        </x14:conditionalFormatting>
        <x14:conditionalFormatting xmlns:xm="http://schemas.microsoft.com/office/excel/2006/main">
          <x14:cfRule type="containsText" priority="74" stopIfTrue="1" operator="containsText" text="V" id="{EBEE2278-E787-4C04-A11B-EA9F4305D17E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E18</xm:sqref>
        </x14:conditionalFormatting>
        <x14:conditionalFormatting xmlns:xm="http://schemas.microsoft.com/office/excel/2006/main">
          <x14:cfRule type="containsText" priority="70" stopIfTrue="1" operator="containsText" text="V" id="{0C7346B0-C487-4A44-9E73-01D77AE769AE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E15</xm:sqref>
        </x14:conditionalFormatting>
        <x14:conditionalFormatting xmlns:xm="http://schemas.microsoft.com/office/excel/2006/main">
          <x14:cfRule type="containsText" priority="69" stopIfTrue="1" operator="containsText" text="V" id="{EC903D99-3852-4052-8462-D6B76673854E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G18</xm:sqref>
        </x14:conditionalFormatting>
        <x14:conditionalFormatting xmlns:xm="http://schemas.microsoft.com/office/excel/2006/main">
          <x14:cfRule type="containsText" priority="65" stopIfTrue="1" operator="containsText" text="V" id="{40F42B1A-CE3C-4F4F-A5DD-E4B64180DDAB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G15</xm:sqref>
        </x14:conditionalFormatting>
        <x14:conditionalFormatting xmlns:xm="http://schemas.microsoft.com/office/excel/2006/main">
          <x14:cfRule type="containsText" priority="64" stopIfTrue="1" operator="containsText" text="V" id="{990BE724-D513-494B-A87F-7200884097C9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I18</xm:sqref>
        </x14:conditionalFormatting>
        <x14:conditionalFormatting xmlns:xm="http://schemas.microsoft.com/office/excel/2006/main">
          <x14:cfRule type="containsText" priority="60" stopIfTrue="1" operator="containsText" text="V" id="{C2E25E29-CA84-4809-9FF3-FB26E5599B91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I15</xm:sqref>
        </x14:conditionalFormatting>
        <x14:conditionalFormatting xmlns:xm="http://schemas.microsoft.com/office/excel/2006/main">
          <x14:cfRule type="containsText" priority="59" stopIfTrue="1" operator="containsText" text="V" id="{D6F174AC-3E89-4076-BA19-1D71D618C3A1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K18</xm:sqref>
        </x14:conditionalFormatting>
        <x14:conditionalFormatting xmlns:xm="http://schemas.microsoft.com/office/excel/2006/main">
          <x14:cfRule type="containsText" priority="55" stopIfTrue="1" operator="containsText" text="V" id="{369018A1-DCFD-4925-BDBF-A6FF74417DE7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K15</xm:sqref>
        </x14:conditionalFormatting>
        <x14:conditionalFormatting xmlns:xm="http://schemas.microsoft.com/office/excel/2006/main">
          <x14:cfRule type="containsText" priority="54" stopIfTrue="1" operator="containsText" text="V" id="{AD0EEC08-CBF5-4528-BDED-93CDDE06E13C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M18</xm:sqref>
        </x14:conditionalFormatting>
        <x14:conditionalFormatting xmlns:xm="http://schemas.microsoft.com/office/excel/2006/main">
          <x14:cfRule type="containsText" priority="50" stopIfTrue="1" operator="containsText" text="V" id="{8ADB7C17-1C5A-49BA-BBDC-F45E7DA810CB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M15</xm:sqref>
        </x14:conditionalFormatting>
        <x14:conditionalFormatting xmlns:xm="http://schemas.microsoft.com/office/excel/2006/main">
          <x14:cfRule type="containsText" priority="49" stopIfTrue="1" operator="containsText" text="V" id="{E16BD35A-3BC3-4AAA-B286-AD3265530A70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O18</xm:sqref>
        </x14:conditionalFormatting>
        <x14:conditionalFormatting xmlns:xm="http://schemas.microsoft.com/office/excel/2006/main">
          <x14:cfRule type="containsText" priority="45" stopIfTrue="1" operator="containsText" text="V" id="{1E3B6CFE-0232-4024-A614-E93B2D563BA7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O15</xm:sqref>
        </x14:conditionalFormatting>
        <x14:conditionalFormatting xmlns:xm="http://schemas.microsoft.com/office/excel/2006/main">
          <x14:cfRule type="containsText" priority="44" stopIfTrue="1" operator="containsText" text="V" id="{96A70491-D30D-4041-86F2-B3A1CA5757D0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Q18</xm:sqref>
        </x14:conditionalFormatting>
        <x14:conditionalFormatting xmlns:xm="http://schemas.microsoft.com/office/excel/2006/main">
          <x14:cfRule type="containsText" priority="40" stopIfTrue="1" operator="containsText" text="V" id="{B3C29E4C-D267-4778-88AB-052BB278BA06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Q15</xm:sqref>
        </x14:conditionalFormatting>
        <x14:conditionalFormatting xmlns:xm="http://schemas.microsoft.com/office/excel/2006/main">
          <x14:cfRule type="containsText" priority="39" stopIfTrue="1" operator="containsText" text="V" id="{004F69FC-FA61-40C3-85A5-3AF68082DE35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S18</xm:sqref>
        </x14:conditionalFormatting>
        <x14:conditionalFormatting xmlns:xm="http://schemas.microsoft.com/office/excel/2006/main">
          <x14:cfRule type="containsText" priority="35" stopIfTrue="1" operator="containsText" text="V" id="{69CD2B0A-534D-4DE2-8D82-BE40534E0A9D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S15</xm:sqref>
        </x14:conditionalFormatting>
        <x14:conditionalFormatting xmlns:xm="http://schemas.microsoft.com/office/excel/2006/main">
          <x14:cfRule type="containsText" priority="34" stopIfTrue="1" operator="containsText" text="V" id="{9240E762-E206-4337-A783-01AFB85AFEF8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U18</xm:sqref>
        </x14:conditionalFormatting>
        <x14:conditionalFormatting xmlns:xm="http://schemas.microsoft.com/office/excel/2006/main">
          <x14:cfRule type="containsText" priority="30" stopIfTrue="1" operator="containsText" text="V" id="{40F660D0-65F3-4241-A234-A85DFA374E0F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U15</xm:sqref>
        </x14:conditionalFormatting>
        <x14:conditionalFormatting xmlns:xm="http://schemas.microsoft.com/office/excel/2006/main">
          <x14:cfRule type="containsText" priority="29" stopIfTrue="1" operator="containsText" text="V" id="{B0B03AB7-D932-48E9-ADA4-7E51B6064E7B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V16:V17</xm:sqref>
        </x14:conditionalFormatting>
        <x14:conditionalFormatting xmlns:xm="http://schemas.microsoft.com/office/excel/2006/main">
          <x14:cfRule type="containsText" priority="28" stopIfTrue="1" operator="containsText" text="V" id="{80717BDF-0E57-4612-AE5E-7EBFBD962256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U16:U17</xm:sqref>
        </x14:conditionalFormatting>
        <x14:conditionalFormatting xmlns:xm="http://schemas.microsoft.com/office/excel/2006/main">
          <x14:cfRule type="containsText" priority="27" stopIfTrue="1" operator="containsText" text="V" id="{CC37D4B4-175B-43BB-844D-125FDEDE258B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C16:D16 D17 F16:F17 H16:H17 J16:J17 L16:L17 N16:N17 P16:P17 R16:R17 T16:T17</xm:sqref>
        </x14:conditionalFormatting>
        <x14:conditionalFormatting xmlns:xm="http://schemas.microsoft.com/office/excel/2006/main">
          <x14:cfRule type="containsText" priority="26" stopIfTrue="1" operator="containsText" text="V" id="{32311750-8901-4DF2-8668-DE120209663A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E16:E17</xm:sqref>
        </x14:conditionalFormatting>
        <x14:conditionalFormatting xmlns:xm="http://schemas.microsoft.com/office/excel/2006/main">
          <x14:cfRule type="containsText" priority="25" stopIfTrue="1" operator="containsText" text="V" id="{DD9137CE-4C24-4696-9946-F7BA0C1B9D05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G16:G17</xm:sqref>
        </x14:conditionalFormatting>
        <x14:conditionalFormatting xmlns:xm="http://schemas.microsoft.com/office/excel/2006/main">
          <x14:cfRule type="containsText" priority="24" stopIfTrue="1" operator="containsText" text="V" id="{42D32933-9DA9-44A4-9BBD-80FA59FC0880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I16:I17</xm:sqref>
        </x14:conditionalFormatting>
        <x14:conditionalFormatting xmlns:xm="http://schemas.microsoft.com/office/excel/2006/main">
          <x14:cfRule type="containsText" priority="23" stopIfTrue="1" operator="containsText" text="V" id="{D1EE9E52-834D-495C-A6DF-8B444A3C35D0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K16:K17</xm:sqref>
        </x14:conditionalFormatting>
        <x14:conditionalFormatting xmlns:xm="http://schemas.microsoft.com/office/excel/2006/main">
          <x14:cfRule type="containsText" priority="22" stopIfTrue="1" operator="containsText" text="V" id="{A131758F-50D8-416C-9AB9-94CEF754A84D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M16:M17</xm:sqref>
        </x14:conditionalFormatting>
        <x14:conditionalFormatting xmlns:xm="http://schemas.microsoft.com/office/excel/2006/main">
          <x14:cfRule type="containsText" priority="21" stopIfTrue="1" operator="containsText" text="V" id="{E6F365A2-BD5F-44DD-B42E-A71A3D22D1DE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O16:O17</xm:sqref>
        </x14:conditionalFormatting>
        <x14:conditionalFormatting xmlns:xm="http://schemas.microsoft.com/office/excel/2006/main">
          <x14:cfRule type="containsText" priority="20" stopIfTrue="1" operator="containsText" text="V" id="{375A5466-BE4A-41BF-9A93-3C9AE5C779B7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Q16:Q17</xm:sqref>
        </x14:conditionalFormatting>
        <x14:conditionalFormatting xmlns:xm="http://schemas.microsoft.com/office/excel/2006/main">
          <x14:cfRule type="containsText" priority="19" stopIfTrue="1" operator="containsText" text="V" id="{93DCE3FA-0381-4310-851C-5F03E2A53F5C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S16:S17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MoST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Moshe Oster</dc:creator>
  <cp:lastModifiedBy>Shira Shoham</cp:lastModifiedBy>
  <dcterms:created xsi:type="dcterms:W3CDTF">2016-08-21T08:38:02Z</dcterms:created>
  <dcterms:modified xsi:type="dcterms:W3CDTF">2018-02-22T05:09:40Z</dcterms:modified>
</cp:coreProperties>
</file>